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factor" sheetId="1" r:id="rId1"/>
    <sheet name="Team" sheetId="2" r:id="rId2"/>
    <sheet name="Total" sheetId="3" r:id="rId3"/>
    <sheet name="16-A" sheetId="4" r:id="rId4"/>
    <sheet name="16-B" sheetId="5" r:id="rId5"/>
  </sheets>
  <definedNames/>
  <calcPr fullCalcOnLoad="1"/>
</workbook>
</file>

<file path=xl/sharedStrings.xml><?xml version="1.0" encoding="utf-8"?>
<sst xmlns="http://schemas.openxmlformats.org/spreadsheetml/2006/main" count="1712" uniqueCount="226">
  <si>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</si>
  <si>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</si>
  <si>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</si>
  <si>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</si>
  <si>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</si>
  <si>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</si>
  <si>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</si>
  <si>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</si>
  <si>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</si>
  <si>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</si>
  <si>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</si>
  <si>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</si>
  <si>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</si>
  <si>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</si>
  <si>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</si>
  <si>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Blount, Mark C BOS</t>
  </si>
  <si>
    <t>Brown, Kwame F WAS</t>
  </si>
  <si>
    <t>Francis, Steve G HOU</t>
  </si>
  <si>
    <t>Hinrich, Kirk G CHI</t>
  </si>
  <si>
    <t>Odom, Lamar F MIA</t>
  </si>
  <si>
    <t>Richardson, Quentin G LAC</t>
  </si>
  <si>
    <t>Thomas, Kenny F PHI</t>
  </si>
  <si>
    <t>Walker, Antoine F DAL</t>
  </si>
  <si>
    <t>Camby, Marcus C DEN</t>
  </si>
  <si>
    <t>Collins, Jason C NJ</t>
  </si>
  <si>
    <t>Crawford, Jamal G CHI</t>
  </si>
  <si>
    <t>Fizer, Marcus F CHI</t>
  </si>
  <si>
    <t>Hughes, Larry G WAS</t>
  </si>
  <si>
    <t>Jones, Eddie G MIA</t>
  </si>
  <si>
    <t>Peterson, Morris F TOR</t>
  </si>
  <si>
    <t>White, Jahidi C PHO</t>
  </si>
  <si>
    <t>Brown, P.J. F NO</t>
  </si>
  <si>
    <t>Davis, Ricky F BOS</t>
  </si>
  <si>
    <t>Diop, DeSagana C CLE</t>
  </si>
  <si>
    <t>Giricek, Gordan G ORL</t>
  </si>
  <si>
    <t>Ilgauskas, Zydrunas C CLE</t>
  </si>
  <si>
    <t>Lue, Tyronn G ORL</t>
  </si>
  <si>
    <t>Marion, Shawn F PHO</t>
  </si>
  <si>
    <t>Terry, Jason G ATL</t>
  </si>
  <si>
    <t>Andersen, Chris F DEN</t>
  </si>
  <si>
    <t>Anthony, Carmelo F DEN</t>
  </si>
  <si>
    <t>Banks, Marcus G BOS</t>
  </si>
  <si>
    <t>Haslem, Udonis F MIA</t>
  </si>
  <si>
    <t>House, Eddie G LAC</t>
  </si>
  <si>
    <t>James, LeBron F CLE</t>
  </si>
  <si>
    <t>Mason, Desmond F MIL</t>
  </si>
  <si>
    <t>Thomas, Etan C WAS</t>
  </si>
  <si>
    <t>Dixon, Juan G WAS</t>
  </si>
  <si>
    <t>Hardaway, Anfernee G NY</t>
  </si>
  <si>
    <t>Kirilenko, Andrei F UTA</t>
  </si>
  <si>
    <t>Maggette, Corey F LAC</t>
  </si>
  <si>
    <t>Mihm, Chris C BOS</t>
  </si>
  <si>
    <t>Miles, Darius F POR</t>
  </si>
  <si>
    <t>Stoudemire, Amare F PHO</t>
  </si>
  <si>
    <t>Wagner, Dajuan G CLE</t>
  </si>
  <si>
    <t>Battier, Shane G MEM</t>
  </si>
  <si>
    <t>Bryant, Kobe G LAL</t>
  </si>
  <si>
    <t>Kaman, Chris C LAC</t>
  </si>
  <si>
    <t>Lenard, Voshon G DEN</t>
  </si>
  <si>
    <t>McGrady, Tracy G ORL</t>
  </si>
  <si>
    <t>Potapenko, Vitaly C SEA</t>
  </si>
  <si>
    <t>Rogers, Rodney F NJ</t>
  </si>
  <si>
    <t>Strickland, Rod G ORL</t>
  </si>
  <si>
    <t>Chandler, Tyson C CHI</t>
  </si>
  <si>
    <t>Claxton, Speedy G GS</t>
  </si>
  <si>
    <t>Dampier, Erick C GS</t>
  </si>
  <si>
    <t>Davis, Baron G NO</t>
  </si>
  <si>
    <t>Jamison, Antawn F DAL</t>
  </si>
  <si>
    <t>McCarty, Walter F BOS</t>
  </si>
  <si>
    <t>Miller, Mike F MEM</t>
  </si>
  <si>
    <t>Richardson, Jason G GS</t>
  </si>
  <si>
    <t>Abdur-Rahim, Shareef F POR</t>
  </si>
  <si>
    <t>Barbosa, Leandro G PHO</t>
  </si>
  <si>
    <t>Finley, Michael G DAL</t>
  </si>
  <si>
    <t>Ginobili, Manu G SA</t>
  </si>
  <si>
    <t>James, Mike G BOS</t>
  </si>
  <si>
    <t>Lewis, Rashard F SEA</t>
  </si>
  <si>
    <t>Ratliff, Theo C POR</t>
  </si>
  <si>
    <t>Wallace, Ben F DET</t>
  </si>
  <si>
    <t>Christie, Doug G SAC</t>
  </si>
  <si>
    <t>Kukoc, Toni F MIL</t>
  </si>
  <si>
    <t>Marbury, Stephon G NY</t>
  </si>
  <si>
    <t>McInnis, Jeff G CLE</t>
  </si>
  <si>
    <t>Nowitzki, Dirk F DAL</t>
  </si>
  <si>
    <t>Parker, Tony G SA</t>
  </si>
  <si>
    <t>Posey, James G MEM</t>
  </si>
  <si>
    <t>Robinson, Clifford C GS</t>
  </si>
  <si>
    <t>Anderson, Shandon G NY</t>
  </si>
  <si>
    <t>Gasol, Pau F MEM</t>
  </si>
  <si>
    <t>Jacobsen, Casey G PHO</t>
  </si>
  <si>
    <t>Johnson, Joe G PHO</t>
  </si>
  <si>
    <t>Marshall, Donyell F TOR</t>
  </si>
  <si>
    <t>Nene,  F DEN</t>
  </si>
  <si>
    <t>O'Neal, Jermaine F IND</t>
  </si>
  <si>
    <t>Stoudamire, Damon G POR</t>
  </si>
  <si>
    <t>Artest, Ron F IND</t>
  </si>
  <si>
    <t>Bibby, Mike G SAC</t>
  </si>
  <si>
    <t>Cato, Kelvin C HOU</t>
  </si>
  <si>
    <t>Duncan, Tim F SA</t>
  </si>
  <si>
    <t>Eisley, Howard G PHO</t>
  </si>
  <si>
    <t>Magloire, Jamaal C NO</t>
  </si>
  <si>
    <t>Mashburn, Jamal F NO</t>
  </si>
  <si>
    <t>Payton, Gary G LAL</t>
  </si>
  <si>
    <t>Bell, Raja G UTA</t>
  </si>
  <si>
    <t>Boykins, Earl G DEN</t>
  </si>
  <si>
    <t>Fox, Rick F LAL</t>
  </si>
  <si>
    <t>Jaric, Marko G LAC</t>
  </si>
  <si>
    <t>Ming, Yao C HOU</t>
  </si>
  <si>
    <t>Pavlovic, Aleksandar F UTA</t>
  </si>
  <si>
    <t>Williams, Jason G MEM</t>
  </si>
  <si>
    <t>Williams, Jerome F CHI</t>
  </si>
  <si>
    <t>Divac, Vlade C SAC</t>
  </si>
  <si>
    <t>Garnett, Kevin F MIN</t>
  </si>
  <si>
    <t>Jefferson, Richard F NJ</t>
  </si>
  <si>
    <t>Miller, Brad C SAC</t>
  </si>
  <si>
    <t>Mobley, Cuttino G HOU</t>
  </si>
  <si>
    <t>Radmanovic, Vladimir F SEA</t>
  </si>
  <si>
    <t>Stackhouse, Jerry G WAS</t>
  </si>
  <si>
    <t>Welsch, Jiri G BOS</t>
  </si>
  <si>
    <t>Allen, Ray G SEA</t>
  </si>
  <si>
    <t>Curry, Eddy F CHI</t>
  </si>
  <si>
    <t>Daniels, Antonio G SEA</t>
  </si>
  <si>
    <t>Horry, Robert F SA</t>
  </si>
  <si>
    <t>Miller, Reggie G IND</t>
  </si>
  <si>
    <t>Thomas, Tim F MIL</t>
  </si>
  <si>
    <t>Van Horn, Keith F NY</t>
  </si>
  <si>
    <t>Ward, Charlie G SA</t>
  </si>
  <si>
    <t>Fisher, Derek G LAL</t>
  </si>
  <si>
    <t>Foster, Jeff C IND</t>
  </si>
  <si>
    <t>Gooden, Drew F ORL</t>
  </si>
  <si>
    <t>Kidd, Jason G NJ</t>
  </si>
  <si>
    <t>Pierce, Paul F BOS</t>
  </si>
  <si>
    <t>Taylor, Maurice F HOU</t>
  </si>
  <si>
    <t>Van Exel, Nick G GS</t>
  </si>
  <si>
    <t>Williams, Alvin G TOR</t>
  </si>
  <si>
    <t>Anderson, Derek G POR</t>
  </si>
  <si>
    <t>Grant, Brian C MIA</t>
  </si>
  <si>
    <t>Jackson, Stephen G ATL</t>
  </si>
  <si>
    <t>Nesterovic, Rasho C SA</t>
  </si>
  <si>
    <t>Prince, Tayshaun F DET</t>
  </si>
  <si>
    <t>Sprewell, Latrell F MIN</t>
  </si>
  <si>
    <t>Turkoglu, Hedo F SA</t>
  </si>
  <si>
    <t>Wade, Dwyane G MIA</t>
  </si>
  <si>
    <t>Arroyo, Carlos G UTA</t>
  </si>
  <si>
    <t>Brand, Elton F LAC</t>
  </si>
  <si>
    <t>Carter, Vince G TOR</t>
  </si>
  <si>
    <t>Dalembert, Samuel C PHI</t>
  </si>
  <si>
    <t>Iverson, Allen G PHI</t>
  </si>
  <si>
    <t>Redd, Michael G MIL</t>
  </si>
  <si>
    <t>Skinner, Brian F MIL</t>
  </si>
  <si>
    <t>Stojakovic, Peja F SAC</t>
  </si>
  <si>
    <t>Cassell, Sam G MIN</t>
  </si>
  <si>
    <t>Hamilton, Richard G DET</t>
  </si>
  <si>
    <t>Hayes, Jarvis G WAS</t>
  </si>
  <si>
    <t>Nash, Steve G DAL</t>
  </si>
  <si>
    <t>O'Neal, Shaquille C LAL</t>
  </si>
  <si>
    <t>Randolph, Zach F POR</t>
  </si>
  <si>
    <t>Swift, Stromile C MEM</t>
  </si>
  <si>
    <t>Thomas, Kurt F NY</t>
  </si>
  <si>
    <t>Alston, Rafer G MIA</t>
  </si>
  <si>
    <t>Bosh, Chris F TOR</t>
  </si>
  <si>
    <t>Davis, Antonio F CHI</t>
  </si>
  <si>
    <t>Ford, T.J. G MIL</t>
  </si>
  <si>
    <t>Howard, Josh F DAL</t>
  </si>
  <si>
    <t>Johnson, Anthony G IND</t>
  </si>
  <si>
    <t>Wells, Bonzi G MEM</t>
  </si>
  <si>
    <t>West, David F NO</t>
  </si>
  <si>
    <t>Billups, Chauncey G DET</t>
  </si>
  <si>
    <t>Boozer, Carlos F CLE</t>
  </si>
  <si>
    <t>Cheaney, Calbert F GS</t>
  </si>
  <si>
    <t>Jackson, Bobby G SAC</t>
  </si>
  <si>
    <t>Jackson, Jim F HOU</t>
  </si>
  <si>
    <t>Martin, Kenyon F NJ</t>
  </si>
  <si>
    <t>Miller, Andre G DEN</t>
  </si>
  <si>
    <t>Ostertag, Greg C UTA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</si>
  <si>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</si>
  <si>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</si>
  <si>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</si>
  <si>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</si>
  <si>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</si>
  <si>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</si>
  <si>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</si>
  <si>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</si>
  <si>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</si>
  <si>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</si>
  <si>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</si>
  <si>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</si>
  <si>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</si>
  <si>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</si>
  <si>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</si>
  <si>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</si>
  <si>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</si>
  <si>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</si>
  <si>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</si>
  <si>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</si>
  <si>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</si>
  <si>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</si>
  <si>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</si>
  <si>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</si>
  <si>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</si>
  <si>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</si>
  <si>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</si>
  <si>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</si>
  <si>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</si>
  <si>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Avg</t>
  </si>
  <si>
    <t>/30</t>
  </si>
  <si>
    <t>Var</t>
  </si>
  <si>
    <t>Team</t>
  </si>
  <si>
    <t>Final</t>
  </si>
  <si>
    <t>TOTAL</t>
  </si>
  <si>
    <t>Giricek, Gordan G UTA</t>
  </si>
  <si>
    <t>Williams, Aaron C NJ</t>
  </si>
  <si>
    <t>Okur, Mehmet F DET</t>
  </si>
  <si>
    <t>Robinson, Glenn F PHI</t>
  </si>
  <si>
    <t>James, Mike G DET</t>
  </si>
  <si>
    <t>Snow, Eric G PHI</t>
  </si>
  <si>
    <t>Wallace, Rasheed F DET</t>
  </si>
  <si>
    <t>George, Devean G LAL</t>
  </si>
  <si>
    <t>Smith, Joe F MIL</t>
  </si>
  <si>
    <t>Harrington, Al F IND</t>
  </si>
  <si>
    <t>Kittles, Kerry G NJ</t>
  </si>
  <si>
    <t>Thomas, Tim F NY</t>
  </si>
  <si>
    <t>Van Horn, Keith F MIL</t>
  </si>
  <si>
    <t>Mohammed, Nazr C NY</t>
  </si>
  <si>
    <t>Glover, Dion F ATL</t>
  </si>
  <si>
    <t>Howard, Juwan F ORL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</si>
</sst>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9" t="s">
        <v>0</v>
      </c>
      <c r="B1" s="9" t="s">
        <v>204</v>
      </c>
      <c r="C1" s="10" t="s">
        <v>205</v>
      </c>
      <c r="D1" s="9" t="s">
        <v>206</v>
      </c>
    </row>
    <row r="2" spans="1:4" ht="12.75">
      <c r="A2" s="11">
        <v>786</v>
      </c>
      <c r="B2" s="12">
        <f>+A2/20</f>
        <v>39.3</v>
      </c>
      <c r="C2" s="13">
        <f>+B2/30</f>
        <v>1.3099999999999998</v>
      </c>
      <c r="D2" s="14">
        <f>18*C2</f>
        <v>23.58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7109375" style="21" bestFit="1" customWidth="1"/>
    <col min="2" max="2" width="4.57421875" style="33" bestFit="1" customWidth="1"/>
    <col min="3" max="3" width="5.28125" style="21" bestFit="1" customWidth="1"/>
    <col min="4" max="4" width="3.57421875" style="22" bestFit="1" customWidth="1"/>
    <col min="5" max="6" width="4.421875" style="22" bestFit="1" customWidth="1"/>
    <col min="7" max="7" width="4.8515625" style="22" bestFit="1" customWidth="1"/>
    <col min="8" max="9" width="4.421875" style="22" bestFit="1" customWidth="1"/>
    <col min="10" max="10" width="4.8515625" style="22" bestFit="1" customWidth="1"/>
    <col min="11" max="11" width="3.8515625" style="22" bestFit="1" customWidth="1"/>
    <col min="12" max="14" width="4.421875" style="22" bestFit="1" customWidth="1"/>
    <col min="15" max="15" width="4.8515625" style="22" bestFit="1" customWidth="1"/>
    <col min="16" max="17" width="3.57421875" style="22" bestFit="1" customWidth="1"/>
    <col min="18" max="18" width="5.28125" style="22" bestFit="1" customWidth="1"/>
    <col min="19" max="19" width="5.28125" style="21" bestFit="1" customWidth="1"/>
    <col min="20" max="27" width="4.421875" style="21" bestFit="1" customWidth="1"/>
    <col min="28" max="16384" width="9.140625" style="21" customWidth="1"/>
  </cols>
  <sheetData>
    <row r="1" spans="1:27" ht="11.25">
      <c r="A1" s="23" t="s">
        <v>207</v>
      </c>
      <c r="B1" s="32" t="s">
        <v>208</v>
      </c>
      <c r="C1" s="25" t="s">
        <v>195</v>
      </c>
      <c r="D1" s="24" t="s">
        <v>0</v>
      </c>
      <c r="E1" s="24" t="s">
        <v>1</v>
      </c>
      <c r="F1" s="24" t="s">
        <v>2</v>
      </c>
      <c r="G1" s="24" t="s">
        <v>3</v>
      </c>
      <c r="H1" s="24" t="s">
        <v>4</v>
      </c>
      <c r="I1" s="24" t="s">
        <v>5</v>
      </c>
      <c r="J1" s="24" t="s">
        <v>6</v>
      </c>
      <c r="K1" s="24" t="s">
        <v>7</v>
      </c>
      <c r="L1" s="24" t="s">
        <v>8</v>
      </c>
      <c r="M1" s="24" t="s">
        <v>9</v>
      </c>
      <c r="N1" s="24" t="s">
        <v>10</v>
      </c>
      <c r="O1" s="24" t="s">
        <v>11</v>
      </c>
      <c r="P1" s="24" t="s">
        <v>12</v>
      </c>
      <c r="Q1" s="24" t="s">
        <v>13</v>
      </c>
      <c r="R1" s="24" t="s">
        <v>14</v>
      </c>
      <c r="S1" s="25" t="s">
        <v>196</v>
      </c>
      <c r="T1" s="25" t="s">
        <v>197</v>
      </c>
      <c r="U1" s="25" t="s">
        <v>198</v>
      </c>
      <c r="V1" s="25" t="s">
        <v>199</v>
      </c>
      <c r="W1" s="25" t="s">
        <v>200</v>
      </c>
      <c r="X1" s="25" t="s">
        <v>201</v>
      </c>
      <c r="Y1" s="25" t="s">
        <v>1</v>
      </c>
      <c r="Z1" s="25" t="s">
        <v>4</v>
      </c>
      <c r="AA1" s="25" t="s">
        <v>202</v>
      </c>
    </row>
    <row r="2" spans="1:27" ht="11.25">
      <c r="A2" s="21" t="s">
        <v>187</v>
      </c>
      <c r="B2" s="35">
        <f>+C2/23.58</f>
        <v>112.37065309584393</v>
      </c>
      <c r="C2" s="29">
        <v>2649.7</v>
      </c>
      <c r="D2" s="22">
        <v>43</v>
      </c>
      <c r="E2" s="22">
        <v>247</v>
      </c>
      <c r="F2" s="22">
        <v>529</v>
      </c>
      <c r="G2" s="28">
        <v>0.4669187145557656</v>
      </c>
      <c r="H2" s="22">
        <v>127</v>
      </c>
      <c r="I2" s="22">
        <v>167</v>
      </c>
      <c r="J2" s="28">
        <v>0.7604790419161677</v>
      </c>
      <c r="K2" s="22">
        <v>28</v>
      </c>
      <c r="L2" s="22">
        <v>286</v>
      </c>
      <c r="M2" s="22">
        <v>169</v>
      </c>
      <c r="N2" s="22">
        <v>99</v>
      </c>
      <c r="O2" s="28">
        <v>1.707070707070707</v>
      </c>
      <c r="P2" s="22">
        <v>37</v>
      </c>
      <c r="Q2" s="22">
        <v>50</v>
      </c>
      <c r="R2" s="22">
        <v>649</v>
      </c>
      <c r="S2" s="30">
        <v>649</v>
      </c>
      <c r="T2" s="30">
        <v>486.2</v>
      </c>
      <c r="U2" s="30">
        <v>507</v>
      </c>
      <c r="V2" s="30">
        <v>112</v>
      </c>
      <c r="W2" s="30">
        <v>220</v>
      </c>
      <c r="X2" s="30">
        <v>240.5</v>
      </c>
      <c r="Y2" s="31">
        <v>160</v>
      </c>
      <c r="Z2" s="31">
        <v>130</v>
      </c>
      <c r="AA2" s="31">
        <v>145</v>
      </c>
    </row>
    <row r="3" spans="1:27" ht="11.25">
      <c r="A3" s="21" t="s">
        <v>184</v>
      </c>
      <c r="B3" s="35">
        <f aca="true" t="shared" si="0" ref="B3:B21">+C3/23.58</f>
        <v>109.92790500424088</v>
      </c>
      <c r="C3" s="29">
        <v>2592.1</v>
      </c>
      <c r="D3" s="22">
        <v>41</v>
      </c>
      <c r="E3" s="22">
        <v>225</v>
      </c>
      <c r="F3" s="22">
        <v>497</v>
      </c>
      <c r="G3" s="28">
        <v>0.45271629778672035</v>
      </c>
      <c r="H3" s="22">
        <v>127</v>
      </c>
      <c r="I3" s="22">
        <v>177</v>
      </c>
      <c r="J3" s="28">
        <v>0.7175141242937854</v>
      </c>
      <c r="K3" s="22">
        <v>26</v>
      </c>
      <c r="L3" s="22">
        <v>286</v>
      </c>
      <c r="M3" s="22">
        <v>173</v>
      </c>
      <c r="N3" s="22">
        <v>94</v>
      </c>
      <c r="O3" s="28">
        <v>1.8404255319148937</v>
      </c>
      <c r="P3" s="22">
        <v>51</v>
      </c>
      <c r="Q3" s="22">
        <v>36</v>
      </c>
      <c r="R3" s="22">
        <v>603</v>
      </c>
      <c r="S3" s="30">
        <v>603</v>
      </c>
      <c r="T3" s="30">
        <v>486.2</v>
      </c>
      <c r="U3" s="30">
        <v>519</v>
      </c>
      <c r="V3" s="30">
        <v>104</v>
      </c>
      <c r="W3" s="30">
        <v>158.4</v>
      </c>
      <c r="X3" s="30">
        <v>331.5</v>
      </c>
      <c r="Y3" s="31">
        <v>145</v>
      </c>
      <c r="Z3" s="31">
        <v>85</v>
      </c>
      <c r="AA3" s="31">
        <v>160</v>
      </c>
    </row>
    <row r="4" spans="1:27" ht="11.25">
      <c r="A4" s="21" t="s">
        <v>191</v>
      </c>
      <c r="B4" s="35">
        <f t="shared" si="0"/>
        <v>109.18150975402885</v>
      </c>
      <c r="C4" s="29">
        <v>2574.5</v>
      </c>
      <c r="D4" s="22">
        <v>39</v>
      </c>
      <c r="E4" s="22">
        <v>258</v>
      </c>
      <c r="F4" s="22">
        <v>556</v>
      </c>
      <c r="G4" s="28">
        <v>0.46402877697841727</v>
      </c>
      <c r="H4" s="22">
        <v>185</v>
      </c>
      <c r="I4" s="22">
        <v>228</v>
      </c>
      <c r="J4" s="28">
        <v>0.8114035087719298</v>
      </c>
      <c r="K4" s="22">
        <v>38</v>
      </c>
      <c r="L4" s="22">
        <v>222</v>
      </c>
      <c r="M4" s="22">
        <v>140</v>
      </c>
      <c r="N4" s="22">
        <v>89</v>
      </c>
      <c r="O4" s="28">
        <v>1.5730337078651686</v>
      </c>
      <c r="P4" s="22">
        <v>35</v>
      </c>
      <c r="Q4" s="22">
        <v>44</v>
      </c>
      <c r="R4" s="22">
        <v>739</v>
      </c>
      <c r="S4" s="30">
        <v>739</v>
      </c>
      <c r="T4" s="30">
        <v>377.4</v>
      </c>
      <c r="U4" s="30">
        <v>420</v>
      </c>
      <c r="V4" s="30">
        <v>152</v>
      </c>
      <c r="W4" s="30">
        <v>193.6</v>
      </c>
      <c r="X4" s="30">
        <v>227.5</v>
      </c>
      <c r="Y4" s="31">
        <v>160</v>
      </c>
      <c r="Z4" s="31">
        <v>175</v>
      </c>
      <c r="AA4" s="31">
        <v>130</v>
      </c>
    </row>
    <row r="5" spans="1:27" ht="11.25">
      <c r="A5" s="21" t="s">
        <v>192</v>
      </c>
      <c r="B5" s="35">
        <f t="shared" si="0"/>
        <v>104.8897370653096</v>
      </c>
      <c r="C5" s="29">
        <v>2473.3</v>
      </c>
      <c r="D5" s="22">
        <v>43</v>
      </c>
      <c r="E5" s="22">
        <v>268</v>
      </c>
      <c r="F5" s="22">
        <v>533</v>
      </c>
      <c r="G5" s="28">
        <v>0.5028142589118199</v>
      </c>
      <c r="H5" s="22">
        <v>140</v>
      </c>
      <c r="I5" s="22">
        <v>193</v>
      </c>
      <c r="J5" s="28">
        <v>0.7253886010362695</v>
      </c>
      <c r="K5" s="22">
        <v>13</v>
      </c>
      <c r="L5" s="22">
        <v>229</v>
      </c>
      <c r="M5" s="22">
        <v>160</v>
      </c>
      <c r="N5" s="22">
        <v>100</v>
      </c>
      <c r="O5" s="28">
        <v>1.6</v>
      </c>
      <c r="P5" s="22">
        <v>32</v>
      </c>
      <c r="Q5" s="22">
        <v>50</v>
      </c>
      <c r="R5" s="22">
        <v>689</v>
      </c>
      <c r="S5" s="30">
        <v>689</v>
      </c>
      <c r="T5" s="30">
        <v>389.3</v>
      </c>
      <c r="U5" s="30">
        <v>480</v>
      </c>
      <c r="V5" s="30">
        <v>52</v>
      </c>
      <c r="W5" s="30">
        <v>220</v>
      </c>
      <c r="X5" s="30">
        <v>208</v>
      </c>
      <c r="Y5" s="31">
        <v>190</v>
      </c>
      <c r="Z5" s="31">
        <v>100</v>
      </c>
      <c r="AA5" s="31">
        <v>145</v>
      </c>
    </row>
    <row r="6" spans="1:27" ht="11.25">
      <c r="A6" s="21" t="s">
        <v>183</v>
      </c>
      <c r="B6" s="35">
        <f t="shared" si="0"/>
        <v>99.08396946564886</v>
      </c>
      <c r="C6" s="29">
        <v>2336.4</v>
      </c>
      <c r="D6" s="22">
        <v>40</v>
      </c>
      <c r="E6" s="22">
        <v>221</v>
      </c>
      <c r="F6" s="22">
        <v>495</v>
      </c>
      <c r="G6" s="28">
        <v>0.44646464646464645</v>
      </c>
      <c r="H6" s="22">
        <v>118</v>
      </c>
      <c r="I6" s="22">
        <v>151</v>
      </c>
      <c r="J6" s="28">
        <v>0.7814569536423841</v>
      </c>
      <c r="K6" s="22">
        <v>46</v>
      </c>
      <c r="L6" s="22">
        <v>175</v>
      </c>
      <c r="M6" s="22">
        <v>173</v>
      </c>
      <c r="N6" s="22">
        <v>69</v>
      </c>
      <c r="O6" s="28">
        <v>2.5072463768115942</v>
      </c>
      <c r="P6" s="22">
        <v>13</v>
      </c>
      <c r="Q6" s="22">
        <v>41</v>
      </c>
      <c r="R6" s="22">
        <v>606</v>
      </c>
      <c r="S6" s="30">
        <v>606</v>
      </c>
      <c r="T6" s="30">
        <v>297.5</v>
      </c>
      <c r="U6" s="30">
        <v>519</v>
      </c>
      <c r="V6" s="30">
        <v>184</v>
      </c>
      <c r="W6" s="30">
        <v>180.4</v>
      </c>
      <c r="X6" s="30">
        <v>84.5</v>
      </c>
      <c r="Y6" s="31">
        <v>130</v>
      </c>
      <c r="Z6" s="31">
        <v>145</v>
      </c>
      <c r="AA6" s="31">
        <v>190</v>
      </c>
    </row>
    <row r="7" spans="1:27" ht="11.25">
      <c r="A7" s="21" t="s">
        <v>175</v>
      </c>
      <c r="B7" s="35">
        <f t="shared" si="0"/>
        <v>98.57082273112809</v>
      </c>
      <c r="C7" s="29">
        <v>2324.3</v>
      </c>
      <c r="D7" s="22">
        <v>39</v>
      </c>
      <c r="E7" s="22">
        <v>184</v>
      </c>
      <c r="F7" s="22">
        <v>447</v>
      </c>
      <c r="G7" s="28">
        <v>0.4116331096196868</v>
      </c>
      <c r="H7" s="22">
        <v>95</v>
      </c>
      <c r="I7" s="22">
        <v>123</v>
      </c>
      <c r="J7" s="28">
        <v>0.7723577235772358</v>
      </c>
      <c r="K7" s="22">
        <v>21</v>
      </c>
      <c r="L7" s="22">
        <v>302</v>
      </c>
      <c r="M7" s="22">
        <v>155</v>
      </c>
      <c r="N7" s="22">
        <v>99</v>
      </c>
      <c r="O7" s="28">
        <v>1.5656565656565657</v>
      </c>
      <c r="P7" s="22">
        <v>31</v>
      </c>
      <c r="Q7" s="22">
        <v>56</v>
      </c>
      <c r="R7" s="22">
        <v>484</v>
      </c>
      <c r="S7" s="30">
        <v>484</v>
      </c>
      <c r="T7" s="30">
        <v>513.4</v>
      </c>
      <c r="U7" s="30">
        <v>465</v>
      </c>
      <c r="V7" s="30">
        <v>84</v>
      </c>
      <c r="W7" s="30">
        <v>246.4</v>
      </c>
      <c r="X7" s="30">
        <v>201.5</v>
      </c>
      <c r="Y7" s="31">
        <v>70</v>
      </c>
      <c r="Z7" s="31">
        <v>130</v>
      </c>
      <c r="AA7" s="31">
        <v>130</v>
      </c>
    </row>
    <row r="8" spans="1:27" ht="11.25">
      <c r="A8" s="21" t="s">
        <v>182</v>
      </c>
      <c r="B8" s="35">
        <f t="shared" si="0"/>
        <v>95.93299406276506</v>
      </c>
      <c r="C8" s="29">
        <v>2262.1</v>
      </c>
      <c r="D8" s="22">
        <v>42</v>
      </c>
      <c r="E8" s="22">
        <v>200</v>
      </c>
      <c r="F8" s="22">
        <v>425</v>
      </c>
      <c r="G8" s="28">
        <v>0.47058823529411764</v>
      </c>
      <c r="H8" s="22">
        <v>100</v>
      </c>
      <c r="I8" s="22">
        <v>141</v>
      </c>
      <c r="J8" s="28">
        <v>0.7092198581560284</v>
      </c>
      <c r="K8" s="22">
        <v>39</v>
      </c>
      <c r="L8" s="22">
        <v>268</v>
      </c>
      <c r="M8" s="22">
        <v>79</v>
      </c>
      <c r="N8" s="22">
        <v>67</v>
      </c>
      <c r="O8" s="28">
        <v>1.1791044776119404</v>
      </c>
      <c r="P8" s="22">
        <v>51</v>
      </c>
      <c r="Q8" s="22">
        <v>45</v>
      </c>
      <c r="R8" s="22">
        <v>539</v>
      </c>
      <c r="S8" s="30">
        <v>539</v>
      </c>
      <c r="T8" s="30">
        <v>455.6</v>
      </c>
      <c r="U8" s="30">
        <v>237</v>
      </c>
      <c r="V8" s="30">
        <v>156</v>
      </c>
      <c r="W8" s="30">
        <v>198</v>
      </c>
      <c r="X8" s="30">
        <v>331.5</v>
      </c>
      <c r="Y8" s="31">
        <v>175</v>
      </c>
      <c r="Z8" s="31">
        <v>85</v>
      </c>
      <c r="AA8" s="31">
        <v>85</v>
      </c>
    </row>
    <row r="9" spans="1:27" ht="11.25">
      <c r="A9" s="21" t="s">
        <v>194</v>
      </c>
      <c r="B9" s="35">
        <f t="shared" si="0"/>
        <v>92.2094995759118</v>
      </c>
      <c r="C9" s="29">
        <v>2174.3</v>
      </c>
      <c r="D9" s="22">
        <v>41</v>
      </c>
      <c r="E9" s="22">
        <v>203</v>
      </c>
      <c r="F9" s="22">
        <v>459</v>
      </c>
      <c r="G9" s="28">
        <v>0.4422657952069717</v>
      </c>
      <c r="H9" s="22">
        <v>102</v>
      </c>
      <c r="I9" s="22">
        <v>138</v>
      </c>
      <c r="J9" s="28">
        <v>0.7391304347826086</v>
      </c>
      <c r="K9" s="22">
        <v>32</v>
      </c>
      <c r="L9" s="22">
        <v>253</v>
      </c>
      <c r="M9" s="22">
        <v>131</v>
      </c>
      <c r="N9" s="22">
        <v>81</v>
      </c>
      <c r="O9" s="28">
        <v>1.617283950617284</v>
      </c>
      <c r="P9" s="22">
        <v>24</v>
      </c>
      <c r="Q9" s="22">
        <v>38</v>
      </c>
      <c r="R9" s="22">
        <v>540</v>
      </c>
      <c r="S9" s="30">
        <v>540</v>
      </c>
      <c r="T9" s="30">
        <v>430.1</v>
      </c>
      <c r="U9" s="30">
        <v>393</v>
      </c>
      <c r="V9" s="30">
        <v>128</v>
      </c>
      <c r="W9" s="30">
        <v>167.2</v>
      </c>
      <c r="X9" s="30">
        <v>156</v>
      </c>
      <c r="Y9" s="31">
        <v>115</v>
      </c>
      <c r="Z9" s="31">
        <v>100</v>
      </c>
      <c r="AA9" s="31">
        <v>145</v>
      </c>
    </row>
    <row r="10" spans="1:27" s="26" customFormat="1" ht="11.25">
      <c r="A10" s="21" t="s">
        <v>185</v>
      </c>
      <c r="B10" s="35">
        <f t="shared" si="0"/>
        <v>92.08651399491096</v>
      </c>
      <c r="C10" s="29">
        <v>2171.4</v>
      </c>
      <c r="D10" s="22">
        <v>38</v>
      </c>
      <c r="E10" s="22">
        <v>211</v>
      </c>
      <c r="F10" s="22">
        <v>493</v>
      </c>
      <c r="G10" s="28">
        <v>0.4279918864097363</v>
      </c>
      <c r="H10" s="22">
        <v>118</v>
      </c>
      <c r="I10" s="22">
        <v>165</v>
      </c>
      <c r="J10" s="28">
        <v>0.7151515151515152</v>
      </c>
      <c r="K10" s="22">
        <v>35</v>
      </c>
      <c r="L10" s="22">
        <v>253</v>
      </c>
      <c r="M10" s="22">
        <v>115</v>
      </c>
      <c r="N10" s="22">
        <v>68</v>
      </c>
      <c r="O10" s="28">
        <v>1.6911764705882353</v>
      </c>
      <c r="P10" s="22">
        <v>29</v>
      </c>
      <c r="Q10" s="22">
        <v>37</v>
      </c>
      <c r="R10" s="22">
        <v>575</v>
      </c>
      <c r="S10" s="30">
        <v>575</v>
      </c>
      <c r="T10" s="30">
        <v>430.1</v>
      </c>
      <c r="U10" s="30">
        <v>345</v>
      </c>
      <c r="V10" s="30">
        <v>140</v>
      </c>
      <c r="W10" s="30">
        <v>162.8</v>
      </c>
      <c r="X10" s="30">
        <v>188.5</v>
      </c>
      <c r="Y10" s="31">
        <v>100</v>
      </c>
      <c r="Z10" s="31">
        <v>85</v>
      </c>
      <c r="AA10" s="31">
        <v>145</v>
      </c>
    </row>
    <row r="11" spans="1:27" s="26" customFormat="1" ht="11.25">
      <c r="A11" s="21" t="s">
        <v>179</v>
      </c>
      <c r="B11" s="35">
        <f t="shared" si="0"/>
        <v>91.64122137404581</v>
      </c>
      <c r="C11" s="29">
        <v>2160.9</v>
      </c>
      <c r="D11" s="22">
        <v>42</v>
      </c>
      <c r="E11" s="22">
        <v>227</v>
      </c>
      <c r="F11" s="22">
        <v>500</v>
      </c>
      <c r="G11" s="28">
        <v>0.454</v>
      </c>
      <c r="H11" s="22">
        <v>158</v>
      </c>
      <c r="I11" s="22">
        <v>191</v>
      </c>
      <c r="J11" s="28">
        <v>0.8272251308900523</v>
      </c>
      <c r="K11" s="22">
        <v>29</v>
      </c>
      <c r="L11" s="22">
        <v>234</v>
      </c>
      <c r="M11" s="22">
        <v>70</v>
      </c>
      <c r="N11" s="22">
        <v>92</v>
      </c>
      <c r="O11" s="28">
        <v>0.7608695652173914</v>
      </c>
      <c r="P11" s="22">
        <v>27</v>
      </c>
      <c r="Q11" s="22">
        <v>49</v>
      </c>
      <c r="R11" s="22">
        <v>641</v>
      </c>
      <c r="S11" s="30">
        <v>641</v>
      </c>
      <c r="T11" s="30">
        <v>397.8</v>
      </c>
      <c r="U11" s="30">
        <v>210</v>
      </c>
      <c r="V11" s="30">
        <v>116</v>
      </c>
      <c r="W11" s="30">
        <v>215.6</v>
      </c>
      <c r="X11" s="30">
        <v>175.5</v>
      </c>
      <c r="Y11" s="31">
        <v>145</v>
      </c>
      <c r="Z11" s="31">
        <v>190</v>
      </c>
      <c r="AA11" s="31">
        <v>70</v>
      </c>
    </row>
    <row r="12" spans="1:27" s="26" customFormat="1" ht="11.25">
      <c r="A12" s="21" t="s">
        <v>180</v>
      </c>
      <c r="B12" s="35">
        <f t="shared" si="0"/>
        <v>89.96183206106872</v>
      </c>
      <c r="C12" s="29">
        <v>2121.3</v>
      </c>
      <c r="D12" s="22">
        <v>41</v>
      </c>
      <c r="E12" s="22">
        <v>206</v>
      </c>
      <c r="F12" s="22">
        <v>451</v>
      </c>
      <c r="G12" s="28">
        <v>0.4567627494456763</v>
      </c>
      <c r="H12" s="22">
        <v>119</v>
      </c>
      <c r="I12" s="22">
        <v>152</v>
      </c>
      <c r="J12" s="28">
        <v>0.7828947368421053</v>
      </c>
      <c r="K12" s="22">
        <v>30</v>
      </c>
      <c r="L12" s="22">
        <v>202</v>
      </c>
      <c r="M12" s="22">
        <v>112</v>
      </c>
      <c r="N12" s="22">
        <v>77</v>
      </c>
      <c r="O12" s="28">
        <v>1.4545454545454546</v>
      </c>
      <c r="P12" s="22">
        <v>27</v>
      </c>
      <c r="Q12" s="22">
        <v>41</v>
      </c>
      <c r="R12" s="22">
        <v>561</v>
      </c>
      <c r="S12" s="30">
        <v>561</v>
      </c>
      <c r="T12" s="30">
        <v>343.4</v>
      </c>
      <c r="U12" s="30">
        <v>336</v>
      </c>
      <c r="V12" s="30">
        <v>120</v>
      </c>
      <c r="W12" s="30">
        <v>180.4</v>
      </c>
      <c r="X12" s="30">
        <v>175.5</v>
      </c>
      <c r="Y12" s="31">
        <v>145</v>
      </c>
      <c r="Z12" s="31">
        <v>145</v>
      </c>
      <c r="AA12" s="31">
        <v>115</v>
      </c>
    </row>
    <row r="13" spans="1:27" s="26" customFormat="1" ht="11.25">
      <c r="A13" s="21" t="s">
        <v>177</v>
      </c>
      <c r="B13" s="35">
        <f t="shared" si="0"/>
        <v>88.10008481764208</v>
      </c>
      <c r="C13" s="29">
        <v>2077.4</v>
      </c>
      <c r="D13" s="22">
        <v>36</v>
      </c>
      <c r="E13" s="22">
        <v>186</v>
      </c>
      <c r="F13" s="22">
        <v>394</v>
      </c>
      <c r="G13" s="28">
        <v>0.4720812182741117</v>
      </c>
      <c r="H13" s="22">
        <v>78</v>
      </c>
      <c r="I13" s="22">
        <v>100</v>
      </c>
      <c r="J13" s="28">
        <v>0.78</v>
      </c>
      <c r="K13" s="22">
        <v>25</v>
      </c>
      <c r="L13" s="22">
        <v>219</v>
      </c>
      <c r="M13" s="22">
        <v>94</v>
      </c>
      <c r="N13" s="22">
        <v>66</v>
      </c>
      <c r="O13" s="28">
        <v>1.4242424242424243</v>
      </c>
      <c r="P13" s="22">
        <v>27</v>
      </c>
      <c r="Q13" s="22">
        <v>54</v>
      </c>
      <c r="R13" s="22">
        <v>475</v>
      </c>
      <c r="S13" s="30">
        <v>475</v>
      </c>
      <c r="T13" s="30">
        <v>372.3</v>
      </c>
      <c r="U13" s="30">
        <v>282</v>
      </c>
      <c r="V13" s="30">
        <v>100</v>
      </c>
      <c r="W13" s="30">
        <v>237.6</v>
      </c>
      <c r="X13" s="30">
        <v>175.5</v>
      </c>
      <c r="Y13" s="31">
        <v>175</v>
      </c>
      <c r="Z13" s="31">
        <v>145</v>
      </c>
      <c r="AA13" s="31">
        <v>115</v>
      </c>
    </row>
    <row r="14" spans="1:27" s="26" customFormat="1" ht="11.25">
      <c r="A14" s="21" t="s">
        <v>190</v>
      </c>
      <c r="B14" s="35">
        <f t="shared" si="0"/>
        <v>87.56149279050042</v>
      </c>
      <c r="C14" s="29">
        <v>2064.7</v>
      </c>
      <c r="D14" s="22">
        <v>40</v>
      </c>
      <c r="E14" s="22">
        <v>201</v>
      </c>
      <c r="F14" s="22">
        <v>454</v>
      </c>
      <c r="G14" s="28">
        <v>0.44273127753303965</v>
      </c>
      <c r="H14" s="22">
        <v>117</v>
      </c>
      <c r="I14" s="22">
        <v>142</v>
      </c>
      <c r="J14" s="28">
        <v>0.823943661971831</v>
      </c>
      <c r="K14" s="22">
        <v>44</v>
      </c>
      <c r="L14" s="22">
        <v>208</v>
      </c>
      <c r="M14" s="22">
        <v>98</v>
      </c>
      <c r="N14" s="22">
        <v>69</v>
      </c>
      <c r="O14" s="28">
        <v>1.4202898550724639</v>
      </c>
      <c r="P14" s="22">
        <v>19</v>
      </c>
      <c r="Q14" s="22">
        <v>34</v>
      </c>
      <c r="R14" s="22">
        <v>563</v>
      </c>
      <c r="S14" s="30">
        <v>563</v>
      </c>
      <c r="T14" s="30">
        <v>353.6</v>
      </c>
      <c r="U14" s="30">
        <v>294</v>
      </c>
      <c r="V14" s="30">
        <v>176</v>
      </c>
      <c r="W14" s="30">
        <v>149.6</v>
      </c>
      <c r="X14" s="30">
        <v>123.5</v>
      </c>
      <c r="Y14" s="31">
        <v>115</v>
      </c>
      <c r="Z14" s="31">
        <v>175</v>
      </c>
      <c r="AA14" s="31">
        <v>115</v>
      </c>
    </row>
    <row r="15" spans="1:27" s="26" customFormat="1" ht="11.25">
      <c r="A15" s="21" t="s">
        <v>181</v>
      </c>
      <c r="B15" s="35">
        <f t="shared" si="0"/>
        <v>82.57845631891435</v>
      </c>
      <c r="C15" s="29">
        <v>1947.2</v>
      </c>
      <c r="D15" s="22">
        <v>37</v>
      </c>
      <c r="E15" s="22">
        <v>175</v>
      </c>
      <c r="F15" s="22">
        <v>408</v>
      </c>
      <c r="G15" s="28">
        <v>0.42892156862745096</v>
      </c>
      <c r="H15" s="22">
        <v>89</v>
      </c>
      <c r="I15" s="22">
        <v>120</v>
      </c>
      <c r="J15" s="28">
        <v>0.7416666666666667</v>
      </c>
      <c r="K15" s="22">
        <v>20</v>
      </c>
      <c r="L15" s="22">
        <v>208</v>
      </c>
      <c r="M15" s="22">
        <v>97</v>
      </c>
      <c r="N15" s="22">
        <v>46</v>
      </c>
      <c r="O15" s="28">
        <v>2.108695652173913</v>
      </c>
      <c r="P15" s="22">
        <v>22</v>
      </c>
      <c r="Q15" s="22">
        <v>49</v>
      </c>
      <c r="R15" s="22">
        <v>459</v>
      </c>
      <c r="S15" s="30">
        <v>459</v>
      </c>
      <c r="T15" s="30">
        <v>353.6</v>
      </c>
      <c r="U15" s="30">
        <v>291</v>
      </c>
      <c r="V15" s="30">
        <v>80</v>
      </c>
      <c r="W15" s="30">
        <v>215.6</v>
      </c>
      <c r="X15" s="30">
        <v>143</v>
      </c>
      <c r="Y15" s="31">
        <v>100</v>
      </c>
      <c r="Z15" s="31">
        <v>115</v>
      </c>
      <c r="AA15" s="31">
        <v>190</v>
      </c>
    </row>
    <row r="16" spans="1:27" s="26" customFormat="1" ht="11.25">
      <c r="A16" s="21" t="s">
        <v>189</v>
      </c>
      <c r="B16" s="35">
        <f t="shared" si="0"/>
        <v>82.3409669211196</v>
      </c>
      <c r="C16" s="29">
        <v>1941.6</v>
      </c>
      <c r="D16" s="22">
        <v>39</v>
      </c>
      <c r="E16" s="22">
        <v>162</v>
      </c>
      <c r="F16" s="22">
        <v>408</v>
      </c>
      <c r="G16" s="28">
        <v>0.39705882352941174</v>
      </c>
      <c r="H16" s="22">
        <v>105</v>
      </c>
      <c r="I16" s="22">
        <v>133</v>
      </c>
      <c r="J16" s="28">
        <v>0.7894736842105263</v>
      </c>
      <c r="K16" s="22">
        <v>22</v>
      </c>
      <c r="L16" s="22">
        <v>183</v>
      </c>
      <c r="M16" s="22">
        <v>152</v>
      </c>
      <c r="N16" s="22">
        <v>92</v>
      </c>
      <c r="O16" s="28">
        <v>1.6521739130434783</v>
      </c>
      <c r="P16" s="22">
        <v>13</v>
      </c>
      <c r="Q16" s="22">
        <v>40</v>
      </c>
      <c r="R16" s="22">
        <v>451</v>
      </c>
      <c r="S16" s="30">
        <v>451</v>
      </c>
      <c r="T16" s="30">
        <v>311.1</v>
      </c>
      <c r="U16" s="30">
        <v>456</v>
      </c>
      <c r="V16" s="30">
        <v>88</v>
      </c>
      <c r="W16" s="30">
        <v>176</v>
      </c>
      <c r="X16" s="30">
        <v>84.5</v>
      </c>
      <c r="Y16" s="31">
        <v>70</v>
      </c>
      <c r="Z16" s="31">
        <v>160</v>
      </c>
      <c r="AA16" s="31">
        <v>145</v>
      </c>
    </row>
    <row r="17" spans="1:27" s="26" customFormat="1" ht="11.25">
      <c r="A17" s="21" t="s">
        <v>186</v>
      </c>
      <c r="B17" s="35">
        <f t="shared" si="0"/>
        <v>77.24342663273961</v>
      </c>
      <c r="C17" s="29">
        <v>1821.4</v>
      </c>
      <c r="D17" s="22">
        <v>43</v>
      </c>
      <c r="E17" s="22">
        <v>155</v>
      </c>
      <c r="F17" s="22">
        <v>354</v>
      </c>
      <c r="G17" s="28">
        <v>0.4378531073446328</v>
      </c>
      <c r="H17" s="22">
        <v>75</v>
      </c>
      <c r="I17" s="22">
        <v>93</v>
      </c>
      <c r="J17" s="28">
        <v>0.8064516129032258</v>
      </c>
      <c r="K17" s="22">
        <v>19</v>
      </c>
      <c r="L17" s="22">
        <v>159</v>
      </c>
      <c r="M17" s="22">
        <v>124</v>
      </c>
      <c r="N17" s="22">
        <v>62</v>
      </c>
      <c r="O17" s="28">
        <v>2</v>
      </c>
      <c r="P17" s="22">
        <v>13</v>
      </c>
      <c r="Q17" s="22">
        <v>34</v>
      </c>
      <c r="R17" s="22">
        <v>404</v>
      </c>
      <c r="S17" s="30">
        <v>404</v>
      </c>
      <c r="T17" s="30">
        <v>270.3</v>
      </c>
      <c r="U17" s="30">
        <v>372</v>
      </c>
      <c r="V17" s="30">
        <v>76</v>
      </c>
      <c r="W17" s="30">
        <v>149.6</v>
      </c>
      <c r="X17" s="30">
        <v>84.5</v>
      </c>
      <c r="Y17" s="31">
        <v>115</v>
      </c>
      <c r="Z17" s="31">
        <v>175</v>
      </c>
      <c r="AA17" s="31">
        <v>175</v>
      </c>
    </row>
    <row r="18" spans="1:27" ht="11.25">
      <c r="A18" s="21" t="s">
        <v>178</v>
      </c>
      <c r="B18" s="35">
        <f t="shared" si="0"/>
        <v>75.4749787955895</v>
      </c>
      <c r="C18" s="29">
        <v>1779.7</v>
      </c>
      <c r="D18" s="22">
        <v>39</v>
      </c>
      <c r="E18" s="22">
        <v>170</v>
      </c>
      <c r="F18" s="22">
        <v>414</v>
      </c>
      <c r="G18" s="28">
        <v>0.4106280193236715</v>
      </c>
      <c r="H18" s="22">
        <v>140</v>
      </c>
      <c r="I18" s="22">
        <v>178</v>
      </c>
      <c r="J18" s="28">
        <v>0.7865168539325843</v>
      </c>
      <c r="K18" s="22">
        <v>14</v>
      </c>
      <c r="L18" s="22">
        <v>183</v>
      </c>
      <c r="M18" s="22">
        <v>104</v>
      </c>
      <c r="N18" s="22">
        <v>58</v>
      </c>
      <c r="O18" s="28">
        <v>1.793103448275862</v>
      </c>
      <c r="P18" s="22">
        <v>16</v>
      </c>
      <c r="Q18" s="22">
        <v>29</v>
      </c>
      <c r="R18" s="22">
        <v>494</v>
      </c>
      <c r="S18" s="30">
        <v>494</v>
      </c>
      <c r="T18" s="30">
        <v>311.1</v>
      </c>
      <c r="U18" s="30">
        <v>312</v>
      </c>
      <c r="V18" s="30">
        <v>56</v>
      </c>
      <c r="W18" s="30">
        <v>127.6</v>
      </c>
      <c r="X18" s="30">
        <v>104</v>
      </c>
      <c r="Y18" s="31">
        <v>70</v>
      </c>
      <c r="Z18" s="31">
        <v>145</v>
      </c>
      <c r="AA18" s="31">
        <v>160</v>
      </c>
    </row>
    <row r="19" spans="1:27" ht="11.25">
      <c r="A19" s="21" t="s">
        <v>188</v>
      </c>
      <c r="B19" s="35">
        <f t="shared" si="0"/>
        <v>68.84223918575064</v>
      </c>
      <c r="C19" s="29">
        <v>1623.3</v>
      </c>
      <c r="D19" s="22">
        <v>35</v>
      </c>
      <c r="E19" s="22">
        <v>137</v>
      </c>
      <c r="F19" s="22">
        <v>335</v>
      </c>
      <c r="G19" s="28">
        <v>0.408955223880597</v>
      </c>
      <c r="H19" s="22">
        <v>82</v>
      </c>
      <c r="I19" s="22">
        <v>106</v>
      </c>
      <c r="J19" s="28">
        <v>0.7735849056603774</v>
      </c>
      <c r="K19" s="22">
        <v>39</v>
      </c>
      <c r="L19" s="22">
        <v>153</v>
      </c>
      <c r="M19" s="22">
        <v>89</v>
      </c>
      <c r="N19" s="22">
        <v>46</v>
      </c>
      <c r="O19" s="28">
        <v>1.934782608695652</v>
      </c>
      <c r="P19" s="22">
        <v>14</v>
      </c>
      <c r="Q19" s="22">
        <v>18</v>
      </c>
      <c r="R19" s="22">
        <v>395</v>
      </c>
      <c r="S19" s="30">
        <v>395</v>
      </c>
      <c r="T19" s="30">
        <v>260.1</v>
      </c>
      <c r="U19" s="30">
        <v>267</v>
      </c>
      <c r="V19" s="30">
        <v>156</v>
      </c>
      <c r="W19" s="30">
        <v>79.2</v>
      </c>
      <c r="X19" s="30">
        <v>91</v>
      </c>
      <c r="Y19" s="31">
        <v>70</v>
      </c>
      <c r="Z19" s="31">
        <v>130</v>
      </c>
      <c r="AA19" s="31">
        <v>175</v>
      </c>
    </row>
    <row r="20" spans="1:27" ht="11.25">
      <c r="A20" s="21" t="s">
        <v>193</v>
      </c>
      <c r="B20" s="35">
        <f t="shared" si="0"/>
        <v>67.08651399491094</v>
      </c>
      <c r="C20" s="29">
        <v>1581.9</v>
      </c>
      <c r="D20" s="22">
        <v>39</v>
      </c>
      <c r="E20" s="22">
        <v>121</v>
      </c>
      <c r="F20" s="22">
        <v>277</v>
      </c>
      <c r="G20" s="28">
        <v>0.4368231046931408</v>
      </c>
      <c r="H20" s="22">
        <v>50</v>
      </c>
      <c r="I20" s="22">
        <v>66</v>
      </c>
      <c r="J20" s="28">
        <v>0.7575757575757576</v>
      </c>
      <c r="K20" s="22">
        <v>12</v>
      </c>
      <c r="L20" s="22">
        <v>158</v>
      </c>
      <c r="M20" s="22">
        <v>92</v>
      </c>
      <c r="N20" s="22">
        <v>54</v>
      </c>
      <c r="O20" s="28">
        <v>1.7037037037037037</v>
      </c>
      <c r="P20" s="22">
        <v>25</v>
      </c>
      <c r="Q20" s="22">
        <v>37</v>
      </c>
      <c r="R20" s="22">
        <v>304</v>
      </c>
      <c r="S20" s="30">
        <v>304</v>
      </c>
      <c r="T20" s="30">
        <v>268.6</v>
      </c>
      <c r="U20" s="30">
        <v>276</v>
      </c>
      <c r="V20" s="30">
        <v>48</v>
      </c>
      <c r="W20" s="30">
        <v>162.8</v>
      </c>
      <c r="X20" s="30">
        <v>162.5</v>
      </c>
      <c r="Y20" s="31">
        <v>100</v>
      </c>
      <c r="Z20" s="31">
        <v>115</v>
      </c>
      <c r="AA20" s="31">
        <v>145</v>
      </c>
    </row>
    <row r="21" spans="1:27" ht="11.25">
      <c r="A21" s="21" t="s">
        <v>176</v>
      </c>
      <c r="B21" s="35">
        <f t="shared" si="0"/>
        <v>65.04240882103478</v>
      </c>
      <c r="C21" s="29">
        <v>1533.7</v>
      </c>
      <c r="D21" s="22">
        <v>29</v>
      </c>
      <c r="E21" s="22">
        <v>122</v>
      </c>
      <c r="F21" s="22">
        <v>278</v>
      </c>
      <c r="G21" s="28">
        <v>0.43884892086330934</v>
      </c>
      <c r="H21" s="22">
        <v>53</v>
      </c>
      <c r="I21" s="22">
        <v>72</v>
      </c>
      <c r="J21" s="28">
        <v>0.7361111111111112</v>
      </c>
      <c r="K21" s="22">
        <v>37</v>
      </c>
      <c r="L21" s="22">
        <v>175</v>
      </c>
      <c r="M21" s="22">
        <v>62</v>
      </c>
      <c r="N21" s="22">
        <v>48</v>
      </c>
      <c r="O21" s="28">
        <v>1.2916666666666667</v>
      </c>
      <c r="P21" s="22">
        <v>20</v>
      </c>
      <c r="Q21" s="22">
        <v>28</v>
      </c>
      <c r="R21" s="22">
        <v>334</v>
      </c>
      <c r="S21" s="30">
        <v>334</v>
      </c>
      <c r="T21" s="30">
        <v>297.5</v>
      </c>
      <c r="U21" s="30">
        <v>186</v>
      </c>
      <c r="V21" s="30">
        <v>148</v>
      </c>
      <c r="W21" s="30">
        <v>123.2</v>
      </c>
      <c r="X21" s="30">
        <v>130</v>
      </c>
      <c r="Y21" s="31">
        <v>115</v>
      </c>
      <c r="Z21" s="31">
        <v>100</v>
      </c>
      <c r="AA21" s="31">
        <v>100</v>
      </c>
    </row>
    <row r="22" spans="1:27" s="2" customFormat="1" ht="11.25">
      <c r="A22" s="1" t="s">
        <v>209</v>
      </c>
      <c r="B22" s="15"/>
      <c r="C22" s="17">
        <f>SUM(C2:C21)</f>
        <v>42211.200000000004</v>
      </c>
      <c r="D22" s="17">
        <f>SUM(D2:D21)</f>
        <v>786</v>
      </c>
      <c r="E22" s="17">
        <f>SUM(E2:E21)</f>
        <v>3879</v>
      </c>
      <c r="F22" s="17">
        <f>SUM(F2:F21)</f>
        <v>8707</v>
      </c>
      <c r="G22" s="6">
        <f>+E22/F22</f>
        <v>0.44550361777879866</v>
      </c>
      <c r="H22" s="17">
        <f>SUM(H2:H21)</f>
        <v>2178</v>
      </c>
      <c r="I22" s="17">
        <f>SUM(I2:I21)</f>
        <v>2836</v>
      </c>
      <c r="J22" s="6">
        <f>+H22/I22</f>
        <v>0.7679830747531735</v>
      </c>
      <c r="K22" s="17">
        <f>SUM(K2:K21)</f>
        <v>569</v>
      </c>
      <c r="L22" s="17">
        <f>SUM(L2:L21)</f>
        <v>4356</v>
      </c>
      <c r="M22" s="17">
        <f>SUM(M2:M21)</f>
        <v>2389</v>
      </c>
      <c r="N22" s="17">
        <f>SUM(N2:N21)</f>
        <v>1476</v>
      </c>
      <c r="O22" s="6">
        <f>+M22/N22</f>
        <v>1.6185636856368564</v>
      </c>
      <c r="P22" s="17">
        <f aca="true" t="shared" si="1" ref="P22:AA22">SUM(P2:P21)</f>
        <v>526</v>
      </c>
      <c r="Q22" s="17">
        <f t="shared" si="1"/>
        <v>810</v>
      </c>
      <c r="R22" s="17">
        <f t="shared" si="1"/>
        <v>10505</v>
      </c>
      <c r="S22" s="17">
        <f t="shared" si="1"/>
        <v>10505</v>
      </c>
      <c r="T22" s="17">
        <f t="shared" si="1"/>
        <v>7405.200000000002</v>
      </c>
      <c r="U22" s="17">
        <f t="shared" si="1"/>
        <v>7167</v>
      </c>
      <c r="V22" s="17">
        <f t="shared" si="1"/>
        <v>2276</v>
      </c>
      <c r="W22" s="17">
        <f t="shared" si="1"/>
        <v>3563.999999999999</v>
      </c>
      <c r="X22" s="17">
        <f t="shared" si="1"/>
        <v>3419</v>
      </c>
      <c r="Y22" s="17">
        <f t="shared" si="1"/>
        <v>2465</v>
      </c>
      <c r="Z22" s="17">
        <f t="shared" si="1"/>
        <v>2630</v>
      </c>
      <c r="AA22" s="17">
        <f t="shared" si="1"/>
        <v>2780</v>
      </c>
    </row>
    <row r="30" spans="1:27" s="26" customFormat="1" ht="11.25">
      <c r="A30" s="21"/>
      <c r="B30" s="33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/>
      <c r="T30" s="21"/>
      <c r="U30" s="21"/>
      <c r="V30" s="21"/>
      <c r="W30" s="21"/>
      <c r="X30" s="21"/>
      <c r="Y30" s="21"/>
      <c r="Z30" s="21"/>
      <c r="AA30" s="21"/>
    </row>
    <row r="31" spans="2:18" s="26" customFormat="1" ht="11.25">
      <c r="B31" s="3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2:18" s="26" customFormat="1" ht="11.25">
      <c r="B32" s="34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2:18" s="26" customFormat="1" ht="11.25">
      <c r="B33" s="3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2:18" s="26" customFormat="1" ht="11.25">
      <c r="B34" s="3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2:18" s="26" customFormat="1" ht="11.25">
      <c r="B35" s="3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2:18" s="26" customFormat="1" ht="11.25">
      <c r="B36" s="3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2:18" s="26" customFormat="1" ht="11.25">
      <c r="B37" s="3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27" ht="11.25">
      <c r="A38" s="26"/>
      <c r="B38" s="34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6"/>
      <c r="T38" s="26"/>
      <c r="U38" s="26"/>
      <c r="V38" s="26"/>
      <c r="W38" s="26"/>
      <c r="X38" s="26"/>
      <c r="Y38" s="26"/>
      <c r="Z38" s="26"/>
      <c r="AA38" s="26"/>
    </row>
    <row r="40" spans="4:18" ht="11.2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9" spans="2:18" s="26" customFormat="1" ht="11.25">
      <c r="B49" s="3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2:18" s="26" customFormat="1" ht="11.25">
      <c r="B50" s="3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2:18" s="26" customFormat="1" ht="11.25">
      <c r="B51" s="34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 s="26" customFormat="1" ht="11.25">
      <c r="B52" s="34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2:18" s="26" customFormat="1" ht="11.25">
      <c r="B53" s="34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2:18" s="26" customFormat="1" ht="11.25">
      <c r="B54" s="34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2:18" s="26" customFormat="1" ht="11.25">
      <c r="B55" s="34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2:18" s="26" customFormat="1" ht="11.25">
      <c r="B56" s="34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8" spans="4:18" ht="11.2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67" spans="1:27" ht="11.25">
      <c r="A67" s="26"/>
      <c r="B67" s="34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6"/>
      <c r="T67" s="26"/>
      <c r="U67" s="26"/>
      <c r="V67" s="26"/>
      <c r="W67" s="26"/>
      <c r="X67" s="26"/>
      <c r="Y67" s="26"/>
      <c r="Z67" s="26"/>
      <c r="AA67" s="26"/>
    </row>
    <row r="68" spans="2:18" s="26" customFormat="1" ht="11.25">
      <c r="B68" s="34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2:18" s="26" customFormat="1" ht="11.25">
      <c r="B69" s="34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2:18" s="26" customFormat="1" ht="11.25">
      <c r="B70" s="34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2:18" s="26" customFormat="1" ht="11.25">
      <c r="B71" s="34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2:18" s="26" customFormat="1" ht="11.25">
      <c r="B72" s="34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2:18" s="26" customFormat="1" ht="11.25">
      <c r="B73" s="34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2:18" s="26" customFormat="1" ht="11.25">
      <c r="B74" s="34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27" s="26" customFormat="1" ht="11.25">
      <c r="A75" s="21"/>
      <c r="B75" s="33"/>
      <c r="C75" s="2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/>
      <c r="T75" s="21"/>
      <c r="U75" s="21"/>
      <c r="V75" s="21"/>
      <c r="W75" s="21"/>
      <c r="X75" s="21"/>
      <c r="Y75" s="21"/>
      <c r="Z75" s="21"/>
      <c r="AA75" s="21"/>
    </row>
    <row r="76" spans="4:18" ht="11.2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85" spans="1:27" ht="11.25">
      <c r="A85" s="26"/>
      <c r="B85" s="34"/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1.25">
      <c r="A86" s="26"/>
      <c r="B86" s="34"/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6"/>
      <c r="T86" s="26"/>
      <c r="U86" s="26"/>
      <c r="V86" s="26"/>
      <c r="W86" s="26"/>
      <c r="X86" s="26"/>
      <c r="Y86" s="26"/>
      <c r="Z86" s="26"/>
      <c r="AA86" s="26"/>
    </row>
    <row r="87" spans="2:18" s="26" customFormat="1" ht="11.25">
      <c r="B87" s="34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2:18" s="26" customFormat="1" ht="11.25">
      <c r="B88" s="34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2:18" s="26" customFormat="1" ht="11.25">
      <c r="B89" s="34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2:18" s="26" customFormat="1" ht="11.25">
      <c r="B90" s="34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2:18" s="26" customFormat="1" ht="11.25">
      <c r="B91" s="34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2:18" s="26" customFormat="1" ht="11.25">
      <c r="B92" s="34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27" s="26" customFormat="1" ht="11.25">
      <c r="A93" s="21"/>
      <c r="B93" s="33"/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/>
      <c r="T93" s="21"/>
      <c r="U93" s="21"/>
      <c r="V93" s="21"/>
      <c r="W93" s="21"/>
      <c r="X93" s="21"/>
      <c r="Y93" s="21"/>
      <c r="Z93" s="21"/>
      <c r="AA93" s="21"/>
    </row>
    <row r="94" spans="1:27" s="26" customFormat="1" ht="11.25">
      <c r="A94" s="21"/>
      <c r="B94" s="33"/>
      <c r="C94" s="21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1"/>
      <c r="T94" s="21"/>
      <c r="U94" s="21"/>
      <c r="V94" s="21"/>
      <c r="W94" s="21"/>
      <c r="X94" s="21"/>
      <c r="Y94" s="21"/>
      <c r="Z94" s="21"/>
      <c r="AA94" s="21"/>
    </row>
    <row r="103" spans="1:27" ht="11.25">
      <c r="A103" s="26"/>
      <c r="B103" s="34"/>
      <c r="C103" s="26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1.25">
      <c r="A104" s="26"/>
      <c r="B104" s="34"/>
      <c r="C104" s="26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1.25">
      <c r="A105" s="26"/>
      <c r="B105" s="34"/>
      <c r="C105" s="26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2:18" s="26" customFormat="1" ht="11.25">
      <c r="B106" s="34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s="26" customFormat="1" ht="11.25">
      <c r="B107" s="34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s="26" customFormat="1" ht="11.25">
      <c r="B108" s="34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s="26" customFormat="1" ht="11.25">
      <c r="B109" s="34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s="26" customFormat="1" ht="11.25">
      <c r="B110" s="34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27" s="26" customFormat="1" ht="11.25">
      <c r="A111" s="21"/>
      <c r="B111" s="33"/>
      <c r="C111" s="21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s="26" customFormat="1" ht="11.25">
      <c r="A112" s="21"/>
      <c r="B112" s="33"/>
      <c r="C112" s="21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s="26" customFormat="1" ht="11.25">
      <c r="A113" s="21"/>
      <c r="B113" s="33"/>
      <c r="C113" s="21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/>
      <c r="T113" s="21"/>
      <c r="U113" s="21"/>
      <c r="V113" s="21"/>
      <c r="W113" s="21"/>
      <c r="X113" s="21"/>
      <c r="Y113" s="21"/>
      <c r="Z113" s="21"/>
      <c r="AA113" s="21"/>
    </row>
    <row r="121" spans="1:27" ht="11.25">
      <c r="A121" s="26"/>
      <c r="B121" s="34"/>
      <c r="C121" s="26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11.25">
      <c r="A122" s="26"/>
      <c r="B122" s="34"/>
      <c r="C122" s="26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11.25">
      <c r="A123" s="26"/>
      <c r="B123" s="34"/>
      <c r="C123" s="26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1.25">
      <c r="A124" s="26"/>
      <c r="B124" s="34"/>
      <c r="C124" s="26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2:18" s="26" customFormat="1" ht="11.25">
      <c r="B125" s="34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s="26" customFormat="1" ht="11.25">
      <c r="B126" s="34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s="26" customFormat="1" ht="11.25">
      <c r="B127" s="34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s="26" customFormat="1" ht="11.25">
      <c r="B128" s="34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1:27" s="26" customFormat="1" ht="11.25">
      <c r="A129" s="21"/>
      <c r="B129" s="33"/>
      <c r="C129" s="21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s="26" customFormat="1" ht="11.25">
      <c r="A130" s="21"/>
      <c r="B130" s="33"/>
      <c r="C130" s="21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s="26" customFormat="1" ht="11.25">
      <c r="A131" s="21"/>
      <c r="B131" s="33"/>
      <c r="C131" s="21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s="26" customFormat="1" ht="11.25">
      <c r="A132" s="21"/>
      <c r="B132" s="33"/>
      <c r="C132" s="21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1"/>
      <c r="T132" s="21"/>
      <c r="U132" s="21"/>
      <c r="V132" s="21"/>
      <c r="W132" s="21"/>
      <c r="X132" s="21"/>
      <c r="Y132" s="21"/>
      <c r="Z132" s="21"/>
      <c r="AA132" s="21"/>
    </row>
    <row r="139" spans="1:27" ht="11.25">
      <c r="A139" s="26"/>
      <c r="B139" s="34"/>
      <c r="C139" s="26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1.25">
      <c r="A140" s="26"/>
      <c r="B140" s="34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11.25">
      <c r="A141" s="26"/>
      <c r="B141" s="34"/>
      <c r="C141" s="26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1.25">
      <c r="A142" s="26"/>
      <c r="B142" s="34"/>
      <c r="C142" s="26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11.25">
      <c r="A143" s="26"/>
      <c r="B143" s="34"/>
      <c r="C143" s="26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2:18" s="26" customFormat="1" ht="11.25">
      <c r="B144" s="34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s="26" customFormat="1" ht="11.25">
      <c r="B145" s="34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s="26" customFormat="1" ht="11.25">
      <c r="B146" s="34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27" s="26" customFormat="1" ht="11.25">
      <c r="A147" s="21"/>
      <c r="B147" s="33"/>
      <c r="C147" s="21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s="26" customFormat="1" ht="11.25">
      <c r="A148" s="21"/>
      <c r="B148" s="33"/>
      <c r="C148" s="21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s="26" customFormat="1" ht="11.25">
      <c r="A149" s="21"/>
      <c r="B149" s="33"/>
      <c r="C149" s="21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s="26" customFormat="1" ht="11.25">
      <c r="A150" s="21"/>
      <c r="B150" s="33"/>
      <c r="C150" s="21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s="26" customFormat="1" ht="11.25">
      <c r="A151" s="21"/>
      <c r="B151" s="33"/>
      <c r="C151" s="21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1"/>
      <c r="T151" s="21"/>
      <c r="U151" s="21"/>
      <c r="V151" s="21"/>
      <c r="W151" s="21"/>
      <c r="X151" s="21"/>
      <c r="Y151" s="21"/>
      <c r="Z151" s="21"/>
      <c r="AA151" s="21"/>
    </row>
    <row r="157" spans="1:27" ht="11.25">
      <c r="A157" s="26"/>
      <c r="B157" s="34"/>
      <c r="C157" s="26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11.25">
      <c r="A158" s="26"/>
      <c r="B158" s="34"/>
      <c r="C158" s="26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11.25">
      <c r="A159" s="26"/>
      <c r="B159" s="34"/>
      <c r="C159" s="26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11.25">
      <c r="A160" s="26"/>
      <c r="B160" s="34"/>
      <c r="C160" s="26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11.25">
      <c r="A161" s="26"/>
      <c r="B161" s="34"/>
      <c r="C161" s="26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11.25">
      <c r="A162" s="26"/>
      <c r="B162" s="34"/>
      <c r="C162" s="26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2:18" s="26" customFormat="1" ht="11.25">
      <c r="B163" s="34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s="26" customFormat="1" ht="11.25">
      <c r="B164" s="34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27" s="26" customFormat="1" ht="11.25">
      <c r="A165" s="21"/>
      <c r="B165" s="33"/>
      <c r="C165" s="21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s="26" customFormat="1" ht="11.25">
      <c r="A166" s="21"/>
      <c r="B166" s="33"/>
      <c r="C166" s="21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s="26" customFormat="1" ht="11.25">
      <c r="A167" s="21"/>
      <c r="B167" s="33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s="26" customFormat="1" ht="11.25">
      <c r="A168" s="21"/>
      <c r="B168" s="33"/>
      <c r="C168" s="21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s="26" customFormat="1" ht="11.25">
      <c r="A169" s="21"/>
      <c r="B169" s="33"/>
      <c r="C169" s="21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s="26" customFormat="1" ht="11.25">
      <c r="A170" s="21"/>
      <c r="B170" s="33"/>
      <c r="C170" s="21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1"/>
      <c r="T170" s="21"/>
      <c r="U170" s="21"/>
      <c r="V170" s="21"/>
      <c r="W170" s="21"/>
      <c r="X170" s="21"/>
      <c r="Y170" s="21"/>
      <c r="Z170" s="21"/>
      <c r="AA170" s="21"/>
    </row>
    <row r="175" spans="1:27" ht="11.25">
      <c r="A175" s="26"/>
      <c r="B175" s="34"/>
      <c r="C175" s="26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1.25">
      <c r="A176" s="26"/>
      <c r="B176" s="34"/>
      <c r="C176" s="26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1.25">
      <c r="A177" s="26"/>
      <c r="B177" s="34"/>
      <c r="C177" s="26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1.25">
      <c r="A178" s="26"/>
      <c r="B178" s="34"/>
      <c r="C178" s="26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1.25">
      <c r="A179" s="26"/>
      <c r="B179" s="34"/>
      <c r="C179" s="26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1.25">
      <c r="A180" s="26"/>
      <c r="B180" s="34"/>
      <c r="C180" s="26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ht="11.25">
      <c r="A181" s="26"/>
      <c r="B181" s="34"/>
      <c r="C181" s="26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2:18" s="26" customFormat="1" ht="11.25">
      <c r="B182" s="34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27" s="26" customFormat="1" ht="11.25">
      <c r="A183" s="21"/>
      <c r="B183" s="33"/>
      <c r="C183" s="21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s="26" customFormat="1" ht="11.25">
      <c r="A184" s="21"/>
      <c r="B184" s="33"/>
      <c r="C184" s="21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s="26" customFormat="1" ht="11.25">
      <c r="A185" s="21"/>
      <c r="B185" s="33"/>
      <c r="C185" s="21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s="26" customFormat="1" ht="11.25">
      <c r="A186" s="21"/>
      <c r="B186" s="33"/>
      <c r="C186" s="21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s="26" customFormat="1" ht="11.25">
      <c r="A187" s="21"/>
      <c r="B187" s="33"/>
      <c r="C187" s="21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s="26" customFormat="1" ht="11.25">
      <c r="A188" s="21"/>
      <c r="B188" s="33"/>
      <c r="C188" s="21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s="26" customFormat="1" ht="11.25">
      <c r="A189" s="21"/>
      <c r="B189" s="33"/>
      <c r="C189" s="21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1"/>
      <c r="T189" s="21"/>
      <c r="U189" s="21"/>
      <c r="V189" s="21"/>
      <c r="W189" s="21"/>
      <c r="X189" s="21"/>
      <c r="Y189" s="21"/>
      <c r="Z189" s="21"/>
      <c r="AA189" s="21"/>
    </row>
    <row r="193" spans="1:27" ht="11.25">
      <c r="A193" s="26"/>
      <c r="B193" s="34"/>
      <c r="C193" s="26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 ht="11.25">
      <c r="A194" s="26"/>
      <c r="B194" s="34"/>
      <c r="C194" s="26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 ht="11.25">
      <c r="A195" s="26"/>
      <c r="B195" s="34"/>
      <c r="C195" s="26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ht="11.25">
      <c r="A196" s="26"/>
      <c r="B196" s="34"/>
      <c r="C196" s="26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ht="11.25">
      <c r="A197" s="26"/>
      <c r="B197" s="34"/>
      <c r="C197" s="26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ht="11.25">
      <c r="A198" s="26"/>
      <c r="B198" s="34"/>
      <c r="C198" s="26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ht="11.25">
      <c r="A199" s="26"/>
      <c r="B199" s="34"/>
      <c r="C199" s="26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ht="11.25">
      <c r="A200" s="26"/>
      <c r="B200" s="34"/>
      <c r="C200" s="26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s="26" customFormat="1" ht="11.25">
      <c r="A201" s="21"/>
      <c r="B201" s="33"/>
      <c r="C201" s="21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s="26" customFormat="1" ht="11.25">
      <c r="A202" s="21"/>
      <c r="B202" s="33"/>
      <c r="C202" s="21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s="26" customFormat="1" ht="11.25">
      <c r="A203" s="21"/>
      <c r="B203" s="33"/>
      <c r="C203" s="21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s="26" customFormat="1" ht="11.25">
      <c r="A204" s="21"/>
      <c r="B204" s="33"/>
      <c r="C204" s="21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s="26" customFormat="1" ht="11.25">
      <c r="A205" s="21"/>
      <c r="B205" s="33"/>
      <c r="C205" s="21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s="26" customFormat="1" ht="11.25">
      <c r="A206" s="21"/>
      <c r="B206" s="33"/>
      <c r="C206" s="21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s="26" customFormat="1" ht="11.25">
      <c r="A207" s="21"/>
      <c r="B207" s="33"/>
      <c r="C207" s="21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s="26" customFormat="1" ht="11.25">
      <c r="A208" s="21"/>
      <c r="B208" s="33"/>
      <c r="C208" s="21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1"/>
      <c r="T208" s="21"/>
      <c r="U208" s="21"/>
      <c r="V208" s="21"/>
      <c r="W208" s="21"/>
      <c r="X208" s="21"/>
      <c r="Y208" s="21"/>
      <c r="Z208" s="21"/>
      <c r="AA208" s="21"/>
    </row>
    <row r="211" spans="1:27" ht="11.25">
      <c r="A211" s="26"/>
      <c r="B211" s="34"/>
      <c r="C211" s="26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1.25">
      <c r="A212" s="26"/>
      <c r="B212" s="34"/>
      <c r="C212" s="26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ht="11.25">
      <c r="A213" s="26"/>
      <c r="B213" s="34"/>
      <c r="C213" s="26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1.25">
      <c r="A214" s="26"/>
      <c r="B214" s="34"/>
      <c r="C214" s="26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1.25">
      <c r="A215" s="26"/>
      <c r="B215" s="34"/>
      <c r="C215" s="26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1.25">
      <c r="A216" s="26"/>
      <c r="B216" s="34"/>
      <c r="C216" s="26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1.25">
      <c r="A217" s="26"/>
      <c r="B217" s="34"/>
      <c r="C217" s="26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1.25">
      <c r="A218" s="26"/>
      <c r="B218" s="34"/>
      <c r="C218" s="26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6"/>
      <c r="T218" s="26"/>
      <c r="U218" s="26"/>
      <c r="V218" s="26"/>
      <c r="W218" s="26"/>
      <c r="X218" s="26"/>
      <c r="Y218" s="26"/>
      <c r="Z218" s="26"/>
      <c r="AA218" s="26"/>
    </row>
    <row r="220" spans="1:27" s="26" customFormat="1" ht="11.25">
      <c r="A220" s="21"/>
      <c r="B220" s="33"/>
      <c r="C220" s="21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s="26" customFormat="1" ht="11.25">
      <c r="A221" s="21"/>
      <c r="B221" s="33"/>
      <c r="C221" s="21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s="26" customFormat="1" ht="11.25">
      <c r="A222" s="21"/>
      <c r="B222" s="33"/>
      <c r="C222" s="21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s="26" customFormat="1" ht="11.25">
      <c r="A223" s="21"/>
      <c r="B223" s="33"/>
      <c r="C223" s="21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s="26" customFormat="1" ht="11.25">
      <c r="A224" s="21"/>
      <c r="B224" s="33"/>
      <c r="C224" s="21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s="26" customFormat="1" ht="11.25">
      <c r="A225" s="21"/>
      <c r="B225" s="33"/>
      <c r="C225" s="21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s="26" customFormat="1" ht="11.25">
      <c r="A226" s="21"/>
      <c r="B226" s="33"/>
      <c r="C226" s="21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s="26" customFormat="1" ht="11.25">
      <c r="A227" s="21"/>
      <c r="B227" s="33"/>
      <c r="C227" s="21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1"/>
      <c r="T227" s="21"/>
      <c r="U227" s="21"/>
      <c r="V227" s="21"/>
      <c r="W227" s="21"/>
      <c r="X227" s="21"/>
      <c r="Y227" s="21"/>
      <c r="Z227" s="21"/>
      <c r="AA227" s="21"/>
    </row>
    <row r="229" spans="1:27" ht="11.25">
      <c r="A229" s="26"/>
      <c r="B229" s="34"/>
      <c r="C229" s="26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ht="11.25">
      <c r="A230" s="26"/>
      <c r="B230" s="34"/>
      <c r="C230" s="26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ht="11.25">
      <c r="A231" s="26"/>
      <c r="B231" s="34"/>
      <c r="C231" s="26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ht="11.25">
      <c r="A232" s="26"/>
      <c r="B232" s="34"/>
      <c r="C232" s="26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1:27" ht="11.25">
      <c r="A233" s="26"/>
      <c r="B233" s="34"/>
      <c r="C233" s="26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ht="11.25">
      <c r="A234" s="26"/>
      <c r="B234" s="34"/>
      <c r="C234" s="26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1:27" ht="11.25">
      <c r="A235" s="26"/>
      <c r="B235" s="34"/>
      <c r="C235" s="26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1:27" ht="11.25">
      <c r="A236" s="26"/>
      <c r="B236" s="34"/>
      <c r="C236" s="26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6"/>
      <c r="T236" s="26"/>
      <c r="U236" s="26"/>
      <c r="V236" s="26"/>
      <c r="W236" s="26"/>
      <c r="X236" s="26"/>
      <c r="Y236" s="26"/>
      <c r="Z236" s="26"/>
      <c r="AA236" s="26"/>
    </row>
    <row r="238" spans="4:18" ht="11.2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1:27" s="26" customFormat="1" ht="11.25">
      <c r="A239" s="21"/>
      <c r="B239" s="33"/>
      <c r="C239" s="21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1"/>
      <c r="T239" s="21"/>
      <c r="U239" s="21"/>
      <c r="V239" s="21"/>
      <c r="W239" s="21"/>
      <c r="X239" s="21"/>
      <c r="Y239" s="21"/>
      <c r="Z239" s="21"/>
      <c r="AA239" s="21"/>
    </row>
    <row r="240" spans="1:27" s="26" customFormat="1" ht="11.25">
      <c r="A240" s="21"/>
      <c r="B240" s="33"/>
      <c r="C240" s="21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s="26" customFormat="1" ht="11.25">
      <c r="A241" s="21"/>
      <c r="B241" s="33"/>
      <c r="C241" s="21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1"/>
      <c r="T241" s="21"/>
      <c r="U241" s="21"/>
      <c r="V241" s="21"/>
      <c r="W241" s="21"/>
      <c r="X241" s="21"/>
      <c r="Y241" s="21"/>
      <c r="Z241" s="21"/>
      <c r="AA241" s="21"/>
    </row>
    <row r="242" spans="1:27" s="26" customFormat="1" ht="11.25">
      <c r="A242" s="21"/>
      <c r="B242" s="33"/>
      <c r="C242" s="21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1"/>
      <c r="T242" s="21"/>
      <c r="U242" s="21"/>
      <c r="V242" s="21"/>
      <c r="W242" s="21"/>
      <c r="X242" s="21"/>
      <c r="Y242" s="21"/>
      <c r="Z242" s="21"/>
      <c r="AA242" s="21"/>
    </row>
    <row r="243" spans="1:27" s="26" customFormat="1" ht="11.25">
      <c r="A243" s="21"/>
      <c r="B243" s="33"/>
      <c r="C243" s="21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s="26" customFormat="1" ht="11.25">
      <c r="A244" s="21"/>
      <c r="B244" s="33"/>
      <c r="C244" s="21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s="26" customFormat="1" ht="11.25">
      <c r="A245" s="21"/>
      <c r="B245" s="33"/>
      <c r="C245" s="21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s="26" customFormat="1" ht="11.25">
      <c r="A246" s="21"/>
      <c r="B246" s="33"/>
      <c r="C246" s="21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ht="11.25">
      <c r="A247" s="26"/>
      <c r="B247" s="34"/>
      <c r="C247" s="26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1:27" ht="11.25">
      <c r="A248" s="26"/>
      <c r="B248" s="34"/>
      <c r="C248" s="26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1:27" ht="11.25">
      <c r="A249" s="26"/>
      <c r="B249" s="34"/>
      <c r="C249" s="26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1:27" ht="11.25">
      <c r="A250" s="26"/>
      <c r="B250" s="34"/>
      <c r="C250" s="26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1:27" ht="11.25">
      <c r="A251" s="26"/>
      <c r="B251" s="34"/>
      <c r="C251" s="26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1:27" ht="11.25">
      <c r="A252" s="26"/>
      <c r="B252" s="34"/>
      <c r="C252" s="26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1:27" ht="11.25">
      <c r="A253" s="26"/>
      <c r="B253" s="34"/>
      <c r="C253" s="26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1:27" ht="11.25">
      <c r="A254" s="26"/>
      <c r="B254" s="34"/>
      <c r="C254" s="26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6"/>
      <c r="T254" s="26"/>
      <c r="U254" s="26"/>
      <c r="V254" s="26"/>
      <c r="W254" s="26"/>
      <c r="X254" s="26"/>
      <c r="Y254" s="26"/>
      <c r="Z254" s="26"/>
      <c r="AA254" s="26"/>
    </row>
    <row r="256" spans="4:18" ht="11.2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</row>
    <row r="258" spans="1:27" s="26" customFormat="1" ht="11.25">
      <c r="A258" s="21"/>
      <c r="B258" s="33"/>
      <c r="C258" s="21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1"/>
      <c r="T258" s="21"/>
      <c r="U258" s="21"/>
      <c r="V258" s="21"/>
      <c r="W258" s="21"/>
      <c r="X258" s="21"/>
      <c r="Y258" s="21"/>
      <c r="Z258" s="21"/>
      <c r="AA258" s="21"/>
    </row>
    <row r="259" spans="1:27" s="26" customFormat="1" ht="11.25">
      <c r="A259" s="21"/>
      <c r="B259" s="33"/>
      <c r="C259" s="21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s="26" customFormat="1" ht="11.25">
      <c r="A260" s="21"/>
      <c r="B260" s="33"/>
      <c r="C260" s="21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s="26" customFormat="1" ht="11.25">
      <c r="A261" s="21"/>
      <c r="B261" s="33"/>
      <c r="C261" s="21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1"/>
      <c r="T261" s="21"/>
      <c r="U261" s="21"/>
      <c r="V261" s="21"/>
      <c r="W261" s="21"/>
      <c r="X261" s="21"/>
      <c r="Y261" s="21"/>
      <c r="Z261" s="21"/>
      <c r="AA261" s="21"/>
    </row>
    <row r="262" spans="1:27" s="26" customFormat="1" ht="11.25">
      <c r="A262" s="21"/>
      <c r="B262" s="33"/>
      <c r="C262" s="21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s="26" customFormat="1" ht="11.25">
      <c r="A263" s="21"/>
      <c r="B263" s="33"/>
      <c r="C263" s="21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s="26" customFormat="1" ht="11.25">
      <c r="A264" s="21"/>
      <c r="B264" s="33"/>
      <c r="C264" s="21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2:18" s="26" customFormat="1" ht="11.25">
      <c r="B265" s="34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27" ht="11.25">
      <c r="A266" s="26"/>
      <c r="B266" s="34"/>
      <c r="C266" s="26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1:27" ht="11.25">
      <c r="A267" s="26"/>
      <c r="B267" s="34"/>
      <c r="C267" s="26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1:27" ht="11.25">
      <c r="A268" s="26"/>
      <c r="B268" s="34"/>
      <c r="C268" s="26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1:27" ht="11.25">
      <c r="A269" s="26"/>
      <c r="B269" s="34"/>
      <c r="C269" s="26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ht="11.25">
      <c r="A270" s="26"/>
      <c r="B270" s="34"/>
      <c r="C270" s="26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1:27" ht="11.25">
      <c r="A271" s="26"/>
      <c r="B271" s="34"/>
      <c r="C271" s="26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1:27" ht="11.25">
      <c r="A272" s="26"/>
      <c r="B272" s="34"/>
      <c r="C272" s="26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6"/>
      <c r="T272" s="26"/>
      <c r="U272" s="26"/>
      <c r="V272" s="26"/>
      <c r="W272" s="26"/>
      <c r="X272" s="26"/>
      <c r="Y272" s="26"/>
      <c r="Z272" s="26"/>
      <c r="AA272" s="26"/>
    </row>
    <row r="274" spans="4:18" ht="11.2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</row>
    <row r="277" spans="1:27" s="26" customFormat="1" ht="11.25">
      <c r="A277" s="21"/>
      <c r="B277" s="33"/>
      <c r="C277" s="21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s="26" customFormat="1" ht="11.25">
      <c r="A278" s="21"/>
      <c r="B278" s="33"/>
      <c r="C278" s="21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1"/>
      <c r="T278" s="21"/>
      <c r="U278" s="21"/>
      <c r="V278" s="21"/>
      <c r="W278" s="21"/>
      <c r="X278" s="21"/>
      <c r="Y278" s="21"/>
      <c r="Z278" s="21"/>
      <c r="AA278" s="21"/>
    </row>
    <row r="279" spans="1:27" s="26" customFormat="1" ht="11.25">
      <c r="A279" s="21"/>
      <c r="B279" s="33"/>
      <c r="C279" s="21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s="26" customFormat="1" ht="11.25">
      <c r="A280" s="21"/>
      <c r="B280" s="33"/>
      <c r="C280" s="21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1"/>
      <c r="T280" s="21"/>
      <c r="U280" s="21"/>
      <c r="V280" s="21"/>
      <c r="W280" s="21"/>
      <c r="X280" s="21"/>
      <c r="Y280" s="21"/>
      <c r="Z280" s="21"/>
      <c r="AA280" s="21"/>
    </row>
    <row r="281" spans="1:27" s="26" customFormat="1" ht="11.25">
      <c r="A281" s="21"/>
      <c r="B281" s="33"/>
      <c r="C281" s="21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1"/>
      <c r="T281" s="21"/>
      <c r="U281" s="21"/>
      <c r="V281" s="21"/>
      <c r="W281" s="21"/>
      <c r="X281" s="21"/>
      <c r="Y281" s="21"/>
      <c r="Z281" s="21"/>
      <c r="AA281" s="21"/>
    </row>
    <row r="282" spans="1:27" s="26" customFormat="1" ht="11.25">
      <c r="A282" s="21"/>
      <c r="B282" s="33"/>
      <c r="C282" s="21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1"/>
      <c r="T282" s="21"/>
      <c r="U282" s="21"/>
      <c r="V282" s="21"/>
      <c r="W282" s="21"/>
      <c r="X282" s="21"/>
      <c r="Y282" s="21"/>
      <c r="Z282" s="21"/>
      <c r="AA282" s="21"/>
    </row>
    <row r="283" spans="2:18" s="26" customFormat="1" ht="11.25">
      <c r="B283" s="34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2:18" s="26" customFormat="1" ht="11.25">
      <c r="B284" s="34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1:27" ht="11.25">
      <c r="A285" s="26"/>
      <c r="B285" s="34"/>
      <c r="C285" s="26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1:27" ht="11.25">
      <c r="A286" s="26"/>
      <c r="B286" s="34"/>
      <c r="C286" s="26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1:27" ht="11.25">
      <c r="A287" s="26"/>
      <c r="B287" s="34"/>
      <c r="C287" s="26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1:27" ht="11.25">
      <c r="A288" s="26"/>
      <c r="B288" s="34"/>
      <c r="C288" s="26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1:27" ht="11.25">
      <c r="A289" s="26"/>
      <c r="B289" s="34"/>
      <c r="C289" s="26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1:27" ht="11.25">
      <c r="A290" s="26"/>
      <c r="B290" s="34"/>
      <c r="C290" s="26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6"/>
      <c r="T290" s="26"/>
      <c r="U290" s="26"/>
      <c r="V290" s="26"/>
      <c r="W290" s="26"/>
      <c r="X290" s="26"/>
      <c r="Y290" s="26"/>
      <c r="Z290" s="26"/>
      <c r="AA290" s="26"/>
    </row>
    <row r="292" spans="4:18" ht="11.2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6" spans="1:27" s="26" customFormat="1" ht="11.25">
      <c r="A296" s="21"/>
      <c r="B296" s="33"/>
      <c r="C296" s="21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s="26" customFormat="1" ht="11.25">
      <c r="A297" s="21"/>
      <c r="B297" s="33"/>
      <c r="C297" s="21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s="26" customFormat="1" ht="11.25">
      <c r="A298" s="21"/>
      <c r="B298" s="33"/>
      <c r="C298" s="21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1"/>
      <c r="T298" s="21"/>
      <c r="U298" s="21"/>
      <c r="V298" s="21"/>
      <c r="W298" s="21"/>
      <c r="X298" s="21"/>
      <c r="Y298" s="21"/>
      <c r="Z298" s="21"/>
      <c r="AA298" s="21"/>
    </row>
    <row r="299" spans="1:27" s="26" customFormat="1" ht="11.25">
      <c r="A299" s="21"/>
      <c r="B299" s="33"/>
      <c r="C299" s="21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1:27" s="26" customFormat="1" ht="11.25">
      <c r="A300" s="21"/>
      <c r="B300" s="33"/>
      <c r="C300" s="21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2:18" s="26" customFormat="1" ht="11.25">
      <c r="B301" s="34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</row>
    <row r="302" spans="2:18" s="26" customFormat="1" ht="11.25">
      <c r="B302" s="34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</row>
    <row r="303" spans="2:18" s="26" customFormat="1" ht="11.25">
      <c r="B303" s="34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</row>
    <row r="304" spans="1:27" ht="11.25">
      <c r="A304" s="26"/>
      <c r="B304" s="34"/>
      <c r="C304" s="26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1:27" ht="11.25">
      <c r="A305" s="26"/>
      <c r="B305" s="34"/>
      <c r="C305" s="26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1:27" ht="11.25">
      <c r="A306" s="26"/>
      <c r="B306" s="34"/>
      <c r="C306" s="26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1:27" ht="11.25">
      <c r="A307" s="26"/>
      <c r="B307" s="34"/>
      <c r="C307" s="26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1:27" ht="11.25">
      <c r="A308" s="26"/>
      <c r="B308" s="34"/>
      <c r="C308" s="26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6"/>
      <c r="T308" s="26"/>
      <c r="U308" s="26"/>
      <c r="V308" s="26"/>
      <c r="W308" s="26"/>
      <c r="X308" s="26"/>
      <c r="Y308" s="26"/>
      <c r="Z308" s="26"/>
      <c r="AA308" s="26"/>
    </row>
    <row r="310" spans="4:18" ht="11.2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</row>
    <row r="315" spans="1:27" s="26" customFormat="1" ht="11.25">
      <c r="A315" s="21"/>
      <c r="B315" s="33"/>
      <c r="C315" s="21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1"/>
      <c r="T315" s="21"/>
      <c r="U315" s="21"/>
      <c r="V315" s="21"/>
      <c r="W315" s="21"/>
      <c r="X315" s="21"/>
      <c r="Y315" s="21"/>
      <c r="Z315" s="21"/>
      <c r="AA315" s="21"/>
    </row>
    <row r="316" spans="1:27" s="26" customFormat="1" ht="11.25">
      <c r="A316" s="21"/>
      <c r="B316" s="33"/>
      <c r="C316" s="21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1"/>
      <c r="T316" s="21"/>
      <c r="U316" s="21"/>
      <c r="V316" s="21"/>
      <c r="W316" s="21"/>
      <c r="X316" s="21"/>
      <c r="Y316" s="21"/>
      <c r="Z316" s="21"/>
      <c r="AA316" s="21"/>
    </row>
    <row r="317" spans="1:27" s="26" customFormat="1" ht="11.25">
      <c r="A317" s="21"/>
      <c r="B317" s="33"/>
      <c r="C317" s="21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1:27" s="26" customFormat="1" ht="11.25">
      <c r="A318" s="21"/>
      <c r="B318" s="33"/>
      <c r="C318" s="21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2:18" s="26" customFormat="1" ht="11.25">
      <c r="B319" s="34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spans="2:18" s="26" customFormat="1" ht="11.25">
      <c r="B320" s="34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</row>
    <row r="321" spans="2:18" s="26" customFormat="1" ht="11.25">
      <c r="B321" s="34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</row>
    <row r="322" spans="2:18" s="26" customFormat="1" ht="11.25">
      <c r="B322" s="34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</row>
    <row r="323" spans="1:27" ht="11.25">
      <c r="A323" s="26"/>
      <c r="B323" s="34"/>
      <c r="C323" s="26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1:27" ht="11.25">
      <c r="A324" s="26"/>
      <c r="B324" s="34"/>
      <c r="C324" s="26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1:27" ht="11.25">
      <c r="A325" s="26"/>
      <c r="B325" s="34"/>
      <c r="C325" s="26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1:27" ht="11.25">
      <c r="A326" s="26"/>
      <c r="B326" s="34"/>
      <c r="C326" s="26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6"/>
      <c r="T326" s="26"/>
      <c r="U326" s="26"/>
      <c r="V326" s="26"/>
      <c r="W326" s="26"/>
      <c r="X326" s="26"/>
      <c r="Y326" s="26"/>
      <c r="Z326" s="26"/>
      <c r="AA326" s="26"/>
    </row>
    <row r="328" spans="4:18" ht="11.2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</row>
    <row r="334" spans="1:27" s="26" customFormat="1" ht="11.25">
      <c r="A334" s="21"/>
      <c r="B334" s="33"/>
      <c r="C334" s="21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1:27" s="26" customFormat="1" ht="11.25">
      <c r="A335" s="21"/>
      <c r="B335" s="33"/>
      <c r="C335" s="21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1:27" s="26" customFormat="1" ht="11.25">
      <c r="A336" s="21"/>
      <c r="B336" s="33"/>
      <c r="C336" s="21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2:18" s="26" customFormat="1" ht="11.25">
      <c r="B337" s="34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2:18" s="26" customFormat="1" ht="11.25">
      <c r="B338" s="34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2:18" s="26" customFormat="1" ht="11.25">
      <c r="B339" s="34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2:18" s="26" customFormat="1" ht="11.25">
      <c r="B340" s="34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2:18" s="26" customFormat="1" ht="11.25">
      <c r="B341" s="34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27" ht="11.25">
      <c r="A342" s="26"/>
      <c r="B342" s="34"/>
      <c r="C342" s="26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6"/>
      <c r="T342" s="26"/>
      <c r="U342" s="26"/>
      <c r="V342" s="26"/>
      <c r="W342" s="26"/>
      <c r="X342" s="26"/>
      <c r="Y342" s="26"/>
      <c r="Z342" s="26"/>
      <c r="AA342" s="26"/>
    </row>
    <row r="343" spans="1:27" ht="11.25">
      <c r="A343" s="26"/>
      <c r="B343" s="34"/>
      <c r="C343" s="26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6"/>
      <c r="T343" s="26"/>
      <c r="U343" s="26"/>
      <c r="V343" s="26"/>
      <c r="W343" s="26"/>
      <c r="X343" s="26"/>
      <c r="Y343" s="26"/>
      <c r="Z343" s="26"/>
      <c r="AA343" s="26"/>
    </row>
    <row r="344" spans="1:27" ht="11.25">
      <c r="A344" s="26"/>
      <c r="B344" s="34"/>
      <c r="C344" s="26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6"/>
      <c r="T344" s="26"/>
      <c r="U344" s="26"/>
      <c r="V344" s="26"/>
      <c r="W344" s="26"/>
      <c r="X344" s="26"/>
      <c r="Y344" s="26"/>
      <c r="Z344" s="26"/>
      <c r="AA344" s="26"/>
    </row>
    <row r="346" spans="4:18" ht="11.2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</row>
    <row r="353" spans="1:27" s="26" customFormat="1" ht="11.25">
      <c r="A353" s="21"/>
      <c r="B353" s="33"/>
      <c r="C353" s="21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1:27" s="26" customFormat="1" ht="11.25">
      <c r="A354" s="21"/>
      <c r="B354" s="33"/>
      <c r="C354" s="21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2:18" s="26" customFormat="1" ht="11.25">
      <c r="B355" s="34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2:18" s="26" customFormat="1" ht="11.25">
      <c r="B356" s="34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2:18" s="26" customFormat="1" ht="11.25">
      <c r="B357" s="34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2:18" s="26" customFormat="1" ht="11.25">
      <c r="B358" s="34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2:18" s="26" customFormat="1" ht="11.25">
      <c r="B359" s="34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2:18" s="26" customFormat="1" ht="11.25">
      <c r="B360" s="34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27" ht="11.25">
      <c r="A361" s="26"/>
      <c r="B361" s="34"/>
      <c r="C361" s="26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6"/>
      <c r="T361" s="26"/>
      <c r="U361" s="26"/>
      <c r="V361" s="26"/>
      <c r="W361" s="26"/>
      <c r="X361" s="26"/>
      <c r="Y361" s="26"/>
      <c r="Z361" s="26"/>
      <c r="AA361" s="26"/>
    </row>
    <row r="362" spans="1:27" ht="11.25">
      <c r="A362" s="26"/>
      <c r="B362" s="34"/>
      <c r="C362" s="26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6"/>
      <c r="T362" s="26"/>
      <c r="U362" s="26"/>
      <c r="V362" s="26"/>
      <c r="W362" s="26"/>
      <c r="X362" s="26"/>
      <c r="Y362" s="26"/>
      <c r="Z362" s="26"/>
      <c r="AA362" s="26"/>
    </row>
    <row r="364" spans="4:18" ht="11.25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</row>
    <row r="372" spans="1:27" s="26" customFormat="1" ht="11.25">
      <c r="A372" s="21"/>
      <c r="B372" s="33"/>
      <c r="C372" s="21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2:18" s="26" customFormat="1" ht="11.25">
      <c r="B373" s="34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2:18" s="26" customFormat="1" ht="11.25">
      <c r="B374" s="34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2:18" s="26" customFormat="1" ht="11.25">
      <c r="B375" s="34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2:18" s="26" customFormat="1" ht="11.25">
      <c r="B376" s="34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2:18" s="26" customFormat="1" ht="11.25">
      <c r="B377" s="34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2:18" s="26" customFormat="1" ht="11.25">
      <c r="B378" s="34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2:18" s="26" customFormat="1" ht="11.25">
      <c r="B379" s="34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27" ht="11.25">
      <c r="A380" s="26"/>
      <c r="B380" s="34"/>
      <c r="C380" s="26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6"/>
      <c r="T380" s="26"/>
      <c r="U380" s="26"/>
      <c r="V380" s="26"/>
      <c r="W380" s="26"/>
      <c r="X380" s="26"/>
      <c r="Y380" s="26"/>
      <c r="Z380" s="26"/>
      <c r="AA380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9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2" bestFit="1" customWidth="1"/>
    <col min="2" max="2" width="2.7109375" style="4" bestFit="1" customWidth="1"/>
    <col min="3" max="3" width="3.57421875" style="4" bestFit="1" customWidth="1"/>
    <col min="4" max="4" width="4.140625" style="4" bestFit="1" customWidth="1"/>
    <col min="5" max="5" width="4.8515625" style="4" bestFit="1" customWidth="1"/>
    <col min="6" max="6" width="3.57421875" style="4" bestFit="1" customWidth="1"/>
    <col min="7" max="7" width="4.00390625" style="4" bestFit="1" customWidth="1"/>
    <col min="8" max="8" width="4.8515625" style="4" bestFit="1" customWidth="1"/>
    <col min="9" max="9" width="3.8515625" style="4" bestFit="1" customWidth="1"/>
    <col min="10" max="10" width="4.00390625" style="4" bestFit="1" customWidth="1"/>
    <col min="11" max="11" width="4.140625" style="4" bestFit="1" customWidth="1"/>
    <col min="12" max="12" width="3.140625" style="4" bestFit="1" customWidth="1"/>
    <col min="13" max="13" width="5.28125" style="4" bestFit="1" customWidth="1"/>
    <col min="14" max="15" width="3.00390625" style="4" bestFit="1" customWidth="1"/>
    <col min="16" max="16" width="4.00390625" style="4" bestFit="1" customWidth="1"/>
    <col min="17" max="17" width="4.421875" style="2" bestFit="1" customWidth="1"/>
    <col min="18" max="18" width="3.57421875" style="2" bestFit="1" customWidth="1"/>
    <col min="19" max="19" width="4.00390625" style="2" bestFit="1" customWidth="1"/>
    <col min="20" max="20" width="3.7109375" style="2" bestFit="1" customWidth="1"/>
    <col min="21" max="26" width="3.57421875" style="2" bestFit="1" customWidth="1"/>
    <col min="27" max="16384" width="9.140625" style="2" customWidth="1"/>
  </cols>
  <sheetData>
    <row r="1" spans="1:26" ht="11.25">
      <c r="A1" s="1" t="s">
        <v>175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5" t="s">
        <v>195</v>
      </c>
      <c r="R1" s="5" t="s">
        <v>196</v>
      </c>
      <c r="S1" s="5" t="s">
        <v>197</v>
      </c>
      <c r="T1" s="5" t="s">
        <v>198</v>
      </c>
      <c r="U1" s="5" t="s">
        <v>199</v>
      </c>
      <c r="V1" s="5" t="s">
        <v>200</v>
      </c>
      <c r="W1" s="5" t="s">
        <v>201</v>
      </c>
      <c r="X1" s="5" t="s">
        <v>1</v>
      </c>
      <c r="Y1" s="5" t="s">
        <v>4</v>
      </c>
      <c r="Z1" s="5" t="s">
        <v>202</v>
      </c>
    </row>
    <row r="2" spans="1:16" ht="11.25">
      <c r="A2" s="2" t="s">
        <v>15</v>
      </c>
      <c r="B2" s="4">
        <v>2</v>
      </c>
      <c r="C2" s="4">
        <v>10</v>
      </c>
      <c r="D2" s="4">
        <v>26</v>
      </c>
      <c r="E2" s="4">
        <v>38.5</v>
      </c>
      <c r="F2" s="4">
        <v>4</v>
      </c>
      <c r="G2" s="4">
        <v>5</v>
      </c>
      <c r="H2" s="4">
        <v>80</v>
      </c>
      <c r="I2" s="4">
        <v>0</v>
      </c>
      <c r="J2" s="4">
        <v>16</v>
      </c>
      <c r="K2" s="4">
        <v>2</v>
      </c>
      <c r="L2" s="4">
        <v>3</v>
      </c>
      <c r="M2" s="4">
        <v>0.667</v>
      </c>
      <c r="N2" s="4">
        <v>3</v>
      </c>
      <c r="O2" s="4">
        <v>0</v>
      </c>
      <c r="P2" s="4">
        <v>24</v>
      </c>
    </row>
    <row r="3" spans="1:16" ht="11.25">
      <c r="A3" s="2" t="s">
        <v>16</v>
      </c>
      <c r="B3" s="4">
        <v>1</v>
      </c>
      <c r="C3" s="4">
        <v>2</v>
      </c>
      <c r="D3" s="4">
        <v>3</v>
      </c>
      <c r="E3" s="4">
        <v>66.7</v>
      </c>
      <c r="F3" s="4">
        <v>2</v>
      </c>
      <c r="G3" s="4">
        <v>6</v>
      </c>
      <c r="H3" s="4">
        <v>33.3</v>
      </c>
      <c r="I3" s="4">
        <v>0</v>
      </c>
      <c r="J3" s="4">
        <v>7</v>
      </c>
      <c r="K3" s="4">
        <v>1</v>
      </c>
      <c r="L3" s="4">
        <v>4</v>
      </c>
      <c r="M3" s="4">
        <v>0.25</v>
      </c>
      <c r="N3" s="4">
        <v>1</v>
      </c>
      <c r="O3" s="4">
        <v>0</v>
      </c>
      <c r="P3" s="4">
        <v>6</v>
      </c>
    </row>
    <row r="4" spans="1:16" ht="11.25">
      <c r="A4" s="2" t="s">
        <v>17</v>
      </c>
      <c r="B4" s="4">
        <v>2</v>
      </c>
      <c r="C4" s="4">
        <v>15</v>
      </c>
      <c r="D4" s="4">
        <v>29</v>
      </c>
      <c r="E4" s="4">
        <v>51.7</v>
      </c>
      <c r="F4" s="4">
        <v>7</v>
      </c>
      <c r="G4" s="4">
        <v>8</v>
      </c>
      <c r="H4" s="4">
        <v>87.5</v>
      </c>
      <c r="I4" s="4">
        <v>2</v>
      </c>
      <c r="J4" s="4">
        <v>18</v>
      </c>
      <c r="K4" s="4">
        <v>12</v>
      </c>
      <c r="L4" s="4">
        <v>7</v>
      </c>
      <c r="M4" s="4">
        <v>1.714</v>
      </c>
      <c r="N4" s="4">
        <v>0</v>
      </c>
      <c r="O4" s="4">
        <v>4</v>
      </c>
      <c r="P4" s="4">
        <v>39</v>
      </c>
    </row>
    <row r="5" spans="1:16" ht="11.25">
      <c r="A5" s="2" t="s">
        <v>18</v>
      </c>
      <c r="B5" s="4">
        <v>2</v>
      </c>
      <c r="C5" s="4">
        <v>8</v>
      </c>
      <c r="D5" s="4">
        <v>18</v>
      </c>
      <c r="E5" s="4">
        <v>44.4</v>
      </c>
      <c r="F5" s="4">
        <v>3</v>
      </c>
      <c r="G5" s="4">
        <v>3</v>
      </c>
      <c r="H5" s="4">
        <v>100</v>
      </c>
      <c r="I5" s="4">
        <v>6</v>
      </c>
      <c r="J5" s="4">
        <v>3</v>
      </c>
      <c r="K5" s="4">
        <v>25</v>
      </c>
      <c r="L5" s="4">
        <v>7</v>
      </c>
      <c r="M5" s="4">
        <v>3.571</v>
      </c>
      <c r="N5" s="4">
        <v>0</v>
      </c>
      <c r="O5" s="4">
        <v>6</v>
      </c>
      <c r="P5" s="4">
        <v>25</v>
      </c>
    </row>
    <row r="6" spans="1:16" ht="11.25">
      <c r="A6" s="2" t="s">
        <v>19</v>
      </c>
      <c r="B6" s="4">
        <v>2</v>
      </c>
      <c r="C6" s="4">
        <v>12</v>
      </c>
      <c r="D6" s="4">
        <v>27</v>
      </c>
      <c r="E6" s="4">
        <v>44.4</v>
      </c>
      <c r="F6" s="4">
        <v>7</v>
      </c>
      <c r="G6" s="4">
        <v>7</v>
      </c>
      <c r="H6" s="4">
        <v>100</v>
      </c>
      <c r="I6" s="4">
        <v>0</v>
      </c>
      <c r="J6" s="4">
        <v>20</v>
      </c>
      <c r="K6" s="4">
        <v>14</v>
      </c>
      <c r="L6" s="4">
        <v>8</v>
      </c>
      <c r="M6" s="4">
        <v>1.75</v>
      </c>
      <c r="N6" s="4">
        <v>2</v>
      </c>
      <c r="O6" s="4">
        <v>2</v>
      </c>
      <c r="P6" s="4">
        <v>31</v>
      </c>
    </row>
    <row r="7" spans="1:16" ht="11.25">
      <c r="A7" s="2" t="s">
        <v>20</v>
      </c>
      <c r="B7" s="4">
        <v>1</v>
      </c>
      <c r="C7" s="4">
        <v>0</v>
      </c>
      <c r="D7" s="4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4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1.25">
      <c r="A8" s="2" t="s">
        <v>21</v>
      </c>
      <c r="B8" s="4">
        <v>1</v>
      </c>
      <c r="C8" s="4">
        <v>4</v>
      </c>
      <c r="D8" s="4">
        <v>8</v>
      </c>
      <c r="E8" s="4">
        <v>50</v>
      </c>
      <c r="F8" s="4">
        <v>1</v>
      </c>
      <c r="G8" s="4">
        <v>2</v>
      </c>
      <c r="H8" s="4">
        <v>50</v>
      </c>
      <c r="I8" s="4">
        <v>0</v>
      </c>
      <c r="J8" s="4">
        <v>10</v>
      </c>
      <c r="K8" s="4">
        <v>3</v>
      </c>
      <c r="L8" s="4">
        <v>1</v>
      </c>
      <c r="M8" s="4">
        <v>3</v>
      </c>
      <c r="N8" s="4">
        <v>0</v>
      </c>
      <c r="O8" s="4">
        <v>3</v>
      </c>
      <c r="P8" s="4">
        <v>9</v>
      </c>
    </row>
    <row r="9" spans="1:16" ht="11.25">
      <c r="A9" s="19" t="s">
        <v>22</v>
      </c>
      <c r="B9" s="20">
        <v>2</v>
      </c>
      <c r="C9" s="20">
        <v>13</v>
      </c>
      <c r="D9" s="20">
        <v>32</v>
      </c>
      <c r="E9" s="20">
        <v>40.6</v>
      </c>
      <c r="F9" s="20">
        <v>1</v>
      </c>
      <c r="G9" s="20">
        <v>3</v>
      </c>
      <c r="H9" s="20">
        <v>33.3</v>
      </c>
      <c r="I9" s="20">
        <v>1</v>
      </c>
      <c r="J9" s="20">
        <v>22</v>
      </c>
      <c r="K9" s="20">
        <v>7</v>
      </c>
      <c r="L9" s="20">
        <v>7</v>
      </c>
      <c r="M9" s="20">
        <v>1</v>
      </c>
      <c r="N9" s="20">
        <v>5</v>
      </c>
      <c r="O9" s="20">
        <v>2</v>
      </c>
      <c r="P9" s="20">
        <v>28</v>
      </c>
    </row>
    <row r="10" spans="1:16" s="16" customFormat="1" ht="11.25">
      <c r="A10" s="16" t="s">
        <v>15</v>
      </c>
      <c r="B10" s="18">
        <v>4</v>
      </c>
      <c r="C10" s="18">
        <v>15</v>
      </c>
      <c r="D10" s="18">
        <v>39</v>
      </c>
      <c r="E10" s="18">
        <v>38.5</v>
      </c>
      <c r="F10" s="18">
        <v>6</v>
      </c>
      <c r="G10" s="18">
        <v>10</v>
      </c>
      <c r="H10" s="18">
        <v>60</v>
      </c>
      <c r="I10" s="18">
        <v>0</v>
      </c>
      <c r="J10" s="18">
        <v>29</v>
      </c>
      <c r="K10" s="18">
        <v>5</v>
      </c>
      <c r="L10" s="18">
        <v>8</v>
      </c>
      <c r="M10" s="18">
        <v>0.625</v>
      </c>
      <c r="N10" s="18">
        <v>3</v>
      </c>
      <c r="O10" s="18">
        <v>4</v>
      </c>
      <c r="P10" s="18">
        <v>36</v>
      </c>
    </row>
    <row r="11" spans="1:16" s="16" customFormat="1" ht="11.25">
      <c r="A11" s="16" t="s">
        <v>16</v>
      </c>
      <c r="B11" s="18">
        <v>4</v>
      </c>
      <c r="C11" s="18">
        <v>14</v>
      </c>
      <c r="D11" s="18">
        <v>31</v>
      </c>
      <c r="E11" s="18">
        <v>45.2</v>
      </c>
      <c r="F11" s="18">
        <v>14</v>
      </c>
      <c r="G11" s="18">
        <v>15</v>
      </c>
      <c r="H11" s="18">
        <v>93.3</v>
      </c>
      <c r="I11" s="18">
        <v>0</v>
      </c>
      <c r="J11" s="18">
        <v>22</v>
      </c>
      <c r="K11" s="18">
        <v>9</v>
      </c>
      <c r="L11" s="18">
        <v>8</v>
      </c>
      <c r="M11" s="18">
        <v>1.125</v>
      </c>
      <c r="N11" s="18">
        <v>3</v>
      </c>
      <c r="O11" s="18">
        <v>4</v>
      </c>
      <c r="P11" s="18">
        <v>42</v>
      </c>
    </row>
    <row r="12" spans="1:16" s="16" customFormat="1" ht="11.25">
      <c r="A12" s="16" t="s">
        <v>17</v>
      </c>
      <c r="B12" s="18">
        <v>3</v>
      </c>
      <c r="C12" s="18">
        <v>13</v>
      </c>
      <c r="D12" s="18">
        <v>43</v>
      </c>
      <c r="E12" s="18">
        <v>30.2</v>
      </c>
      <c r="F12" s="18">
        <v>6</v>
      </c>
      <c r="G12" s="18">
        <v>9</v>
      </c>
      <c r="H12" s="18">
        <v>66.7</v>
      </c>
      <c r="I12" s="18">
        <v>1</v>
      </c>
      <c r="J12" s="18">
        <v>18</v>
      </c>
      <c r="K12" s="18">
        <v>22</v>
      </c>
      <c r="L12" s="18">
        <v>10</v>
      </c>
      <c r="M12" s="18">
        <v>2.2</v>
      </c>
      <c r="N12" s="18">
        <v>0</v>
      </c>
      <c r="O12" s="18">
        <v>6</v>
      </c>
      <c r="P12" s="18">
        <v>33</v>
      </c>
    </row>
    <row r="13" spans="1:16" s="16" customFormat="1" ht="11.25">
      <c r="A13" s="16" t="s">
        <v>18</v>
      </c>
      <c r="B13" s="18">
        <v>3</v>
      </c>
      <c r="C13" s="18">
        <v>18</v>
      </c>
      <c r="D13" s="18">
        <v>46</v>
      </c>
      <c r="E13" s="18">
        <v>39.1</v>
      </c>
      <c r="F13" s="18">
        <v>11</v>
      </c>
      <c r="G13" s="18">
        <v>12</v>
      </c>
      <c r="H13" s="18">
        <v>91.7</v>
      </c>
      <c r="I13" s="18">
        <v>5</v>
      </c>
      <c r="J13" s="18">
        <v>17</v>
      </c>
      <c r="K13" s="18">
        <v>21</v>
      </c>
      <c r="L13" s="18">
        <v>7</v>
      </c>
      <c r="M13" s="18">
        <v>3</v>
      </c>
      <c r="N13" s="18">
        <v>0</v>
      </c>
      <c r="O13" s="18">
        <v>9</v>
      </c>
      <c r="P13" s="18">
        <v>52</v>
      </c>
    </row>
    <row r="14" spans="1:16" s="16" customFormat="1" ht="11.25">
      <c r="A14" s="16" t="s">
        <v>19</v>
      </c>
      <c r="B14" s="18">
        <v>3</v>
      </c>
      <c r="C14" s="18">
        <v>12</v>
      </c>
      <c r="D14" s="18">
        <v>24</v>
      </c>
      <c r="E14" s="18">
        <v>50</v>
      </c>
      <c r="F14" s="18">
        <v>12</v>
      </c>
      <c r="G14" s="18">
        <v>16</v>
      </c>
      <c r="H14" s="18">
        <v>75</v>
      </c>
      <c r="I14" s="18">
        <v>1</v>
      </c>
      <c r="J14" s="18">
        <v>31</v>
      </c>
      <c r="K14" s="18">
        <v>10</v>
      </c>
      <c r="L14" s="18">
        <v>8</v>
      </c>
      <c r="M14" s="18">
        <v>1.25</v>
      </c>
      <c r="N14" s="18">
        <v>5</v>
      </c>
      <c r="O14" s="18">
        <v>3</v>
      </c>
      <c r="P14" s="18">
        <v>37</v>
      </c>
    </row>
    <row r="15" spans="1:16" s="16" customFormat="1" ht="11.25">
      <c r="A15" s="16" t="s">
        <v>20</v>
      </c>
      <c r="B15" s="18">
        <v>3</v>
      </c>
      <c r="C15" s="18">
        <v>14</v>
      </c>
      <c r="D15" s="18">
        <v>37</v>
      </c>
      <c r="E15" s="18">
        <v>37.8</v>
      </c>
      <c r="F15" s="18">
        <v>9</v>
      </c>
      <c r="G15" s="18">
        <v>14</v>
      </c>
      <c r="H15" s="18">
        <v>64.3</v>
      </c>
      <c r="I15" s="18">
        <v>4</v>
      </c>
      <c r="J15" s="18">
        <v>19</v>
      </c>
      <c r="K15" s="18">
        <v>4</v>
      </c>
      <c r="L15" s="18">
        <v>2</v>
      </c>
      <c r="M15" s="18">
        <v>2</v>
      </c>
      <c r="N15" s="18">
        <v>1</v>
      </c>
      <c r="O15" s="18">
        <v>2</v>
      </c>
      <c r="P15" s="18">
        <v>41</v>
      </c>
    </row>
    <row r="16" spans="1:16" s="16" customFormat="1" ht="11.25">
      <c r="A16" s="16" t="s">
        <v>21</v>
      </c>
      <c r="B16" s="18">
        <v>3</v>
      </c>
      <c r="C16" s="18">
        <v>19</v>
      </c>
      <c r="D16" s="18">
        <v>35</v>
      </c>
      <c r="E16" s="18">
        <v>54.3</v>
      </c>
      <c r="F16" s="18">
        <v>9</v>
      </c>
      <c r="G16" s="18">
        <v>9</v>
      </c>
      <c r="H16" s="18">
        <v>100</v>
      </c>
      <c r="I16" s="18">
        <v>0</v>
      </c>
      <c r="J16" s="18">
        <v>37</v>
      </c>
      <c r="K16" s="18">
        <v>4</v>
      </c>
      <c r="L16" s="18">
        <v>9</v>
      </c>
      <c r="M16" s="18">
        <v>0.444</v>
      </c>
      <c r="N16" s="18">
        <v>2</v>
      </c>
      <c r="O16" s="18">
        <v>6</v>
      </c>
      <c r="P16" s="18">
        <v>47</v>
      </c>
    </row>
    <row r="17" spans="1:16" s="16" customFormat="1" ht="11.25">
      <c r="A17" s="16" t="s">
        <v>22</v>
      </c>
      <c r="B17" s="18">
        <v>3</v>
      </c>
      <c r="C17" s="18">
        <v>15</v>
      </c>
      <c r="D17" s="18">
        <v>46</v>
      </c>
      <c r="E17" s="18">
        <v>32.6</v>
      </c>
      <c r="F17" s="18">
        <v>3</v>
      </c>
      <c r="G17" s="18">
        <v>4</v>
      </c>
      <c r="H17" s="18">
        <v>75</v>
      </c>
      <c r="I17" s="18">
        <v>1</v>
      </c>
      <c r="J17" s="18">
        <v>29</v>
      </c>
      <c r="K17" s="18">
        <v>15</v>
      </c>
      <c r="L17" s="18">
        <v>10</v>
      </c>
      <c r="M17" s="18">
        <v>1.5</v>
      </c>
      <c r="N17" s="18">
        <v>6</v>
      </c>
      <c r="O17" s="18">
        <v>5</v>
      </c>
      <c r="P17" s="18">
        <v>34</v>
      </c>
    </row>
    <row r="18" spans="1:26" ht="11.25">
      <c r="A18" s="1" t="s">
        <v>203</v>
      </c>
      <c r="B18" s="3">
        <f>SUM(B2:B17)</f>
        <v>39</v>
      </c>
      <c r="C18" s="3">
        <f>SUM(C2:C17)</f>
        <v>184</v>
      </c>
      <c r="D18" s="3">
        <f>SUM(D2:D17)</f>
        <v>447</v>
      </c>
      <c r="E18" s="6">
        <f>+C18/D18</f>
        <v>0.4116331096196868</v>
      </c>
      <c r="F18" s="3">
        <f>SUM(F2:F17)</f>
        <v>95</v>
      </c>
      <c r="G18" s="3">
        <f>SUM(G2:G17)</f>
        <v>123</v>
      </c>
      <c r="H18" s="6">
        <f>+F18/G18</f>
        <v>0.7723577235772358</v>
      </c>
      <c r="I18" s="3">
        <f>SUM(I2:I17)</f>
        <v>21</v>
      </c>
      <c r="J18" s="3">
        <f>SUM(J2:J17)</f>
        <v>302</v>
      </c>
      <c r="K18" s="3">
        <f>SUM(K2:K17)</f>
        <v>155</v>
      </c>
      <c r="L18" s="3">
        <f>SUM(L2:L17)</f>
        <v>99</v>
      </c>
      <c r="M18" s="6">
        <f>+K18/L18</f>
        <v>1.5656565656565657</v>
      </c>
      <c r="N18" s="3">
        <f>SUM(N2:N17)</f>
        <v>31</v>
      </c>
      <c r="O18" s="3">
        <f>SUM(O2:O17)</f>
        <v>56</v>
      </c>
      <c r="P18" s="3">
        <f>SUM(P2:P17)</f>
        <v>484</v>
      </c>
      <c r="Q18" s="7">
        <f>SUM(R18:Z18)</f>
        <v>2324.3</v>
      </c>
      <c r="R18" s="8">
        <f>+P18</f>
        <v>484</v>
      </c>
      <c r="S18" s="8">
        <f>+J18*1.7</f>
        <v>513.4</v>
      </c>
      <c r="T18" s="8">
        <f>+K18*3</f>
        <v>465</v>
      </c>
      <c r="U18" s="8">
        <f>+I18*4</f>
        <v>84</v>
      </c>
      <c r="V18" s="8">
        <f>O18*4.4</f>
        <v>246.40000000000003</v>
      </c>
      <c r="W18" s="8">
        <f>+N18*6.5</f>
        <v>201.5</v>
      </c>
      <c r="X18" s="5">
        <f>IF(E18&lt;0.414,70,IF(E18&lt;0.427,85,IF(E18&lt;0.437,100,IF(E18&lt;0.444,115,IF(E18&lt;0.452,130,IF(E18&lt;0.46,145,IF(E18&lt;0.469,160,IF(E18&lt;0.481,175,190))))))))</f>
        <v>70</v>
      </c>
      <c r="Y18" s="5">
        <f>IF(H18&lt;0.687,70,IF(H18&lt;0.719,85,IF(H18&lt;0.74,100,IF(H18&lt;0.758,115,IF(H18&lt;0.776,130,IF(H18&lt;0.789,145,IF(H18&lt;0.804,160,IF(H18&lt;0.827,175,190))))))))</f>
        <v>130</v>
      </c>
      <c r="Z18" s="5">
        <f>IF(M18&lt;1.15,70,IF(M18&lt;1.29,85,IF(M18&lt;1.4,100,IF(M18&lt;1.5,115,IF(M18&lt;1.59,130,IF(M18&lt;1.72,145,IF(M18&lt;1.89,160,IF(M18&lt;2.09,175,190))))))))</f>
        <v>130</v>
      </c>
    </row>
    <row r="20" spans="1:16" ht="11.25">
      <c r="A20" s="1" t="s">
        <v>176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3" t="s">
        <v>13</v>
      </c>
      <c r="P20" s="3" t="s">
        <v>14</v>
      </c>
    </row>
    <row r="21" spans="1:16" ht="11.25">
      <c r="A21" s="2" t="s">
        <v>23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11.25">
      <c r="A22" s="2" t="s">
        <v>24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11.25">
      <c r="A23" s="2" t="s">
        <v>25</v>
      </c>
      <c r="B23" s="4">
        <v>2</v>
      </c>
      <c r="C23" s="4">
        <v>14</v>
      </c>
      <c r="D23" s="4">
        <v>28</v>
      </c>
      <c r="E23" s="4">
        <v>50</v>
      </c>
      <c r="F23" s="4">
        <v>4</v>
      </c>
      <c r="G23" s="4">
        <v>4</v>
      </c>
      <c r="H23" s="4">
        <v>100</v>
      </c>
      <c r="I23" s="4">
        <v>6</v>
      </c>
      <c r="J23" s="4">
        <v>4</v>
      </c>
      <c r="K23" s="4">
        <v>11</v>
      </c>
      <c r="L23" s="4">
        <v>5</v>
      </c>
      <c r="M23" s="4">
        <v>2.2</v>
      </c>
      <c r="N23" s="4">
        <v>0</v>
      </c>
      <c r="O23" s="4">
        <v>3</v>
      </c>
      <c r="P23" s="4">
        <v>38</v>
      </c>
    </row>
    <row r="24" spans="1:16" ht="11.25">
      <c r="A24" s="2" t="s">
        <v>26</v>
      </c>
      <c r="B24" s="4">
        <v>1</v>
      </c>
      <c r="C24" s="4">
        <v>3</v>
      </c>
      <c r="D24" s="4">
        <v>7</v>
      </c>
      <c r="E24" s="4">
        <v>42.9</v>
      </c>
      <c r="F24" s="4">
        <v>0</v>
      </c>
      <c r="G24" s="4">
        <v>2</v>
      </c>
      <c r="H24" s="4">
        <v>0</v>
      </c>
      <c r="I24" s="4">
        <v>0</v>
      </c>
      <c r="J24" s="4">
        <v>2</v>
      </c>
      <c r="K24" s="4">
        <v>1</v>
      </c>
      <c r="L24" s="4">
        <v>1</v>
      </c>
      <c r="M24" s="4">
        <v>1</v>
      </c>
      <c r="N24" s="4">
        <v>0</v>
      </c>
      <c r="O24" s="4">
        <v>1</v>
      </c>
      <c r="P24" s="4">
        <v>6</v>
      </c>
    </row>
    <row r="25" spans="1:16" ht="11.25">
      <c r="A25" s="2" t="s">
        <v>27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11.25">
      <c r="A26" s="2" t="s">
        <v>28</v>
      </c>
      <c r="B26" s="4">
        <v>2</v>
      </c>
      <c r="C26" s="4">
        <v>6</v>
      </c>
      <c r="D26" s="4">
        <v>23</v>
      </c>
      <c r="E26" s="4">
        <v>26.1</v>
      </c>
      <c r="F26" s="4">
        <v>4</v>
      </c>
      <c r="G26" s="4">
        <v>5</v>
      </c>
      <c r="H26" s="4">
        <v>80</v>
      </c>
      <c r="I26" s="4">
        <v>3</v>
      </c>
      <c r="J26" s="4">
        <v>11</v>
      </c>
      <c r="K26" s="4">
        <v>6</v>
      </c>
      <c r="L26" s="4">
        <v>2</v>
      </c>
      <c r="M26" s="4">
        <v>3</v>
      </c>
      <c r="N26" s="4">
        <v>0</v>
      </c>
      <c r="O26" s="4">
        <v>2</v>
      </c>
      <c r="P26" s="4">
        <v>19</v>
      </c>
    </row>
    <row r="27" spans="1:16" ht="11.25">
      <c r="A27" s="2" t="s">
        <v>29</v>
      </c>
      <c r="B27" s="4">
        <v>2</v>
      </c>
      <c r="C27" s="4">
        <v>13</v>
      </c>
      <c r="D27" s="4">
        <v>23</v>
      </c>
      <c r="E27" s="4">
        <v>56.5</v>
      </c>
      <c r="F27" s="4">
        <v>0</v>
      </c>
      <c r="G27" s="4">
        <v>0</v>
      </c>
      <c r="H27" s="4">
        <v>0</v>
      </c>
      <c r="I27" s="4">
        <v>7</v>
      </c>
      <c r="J27" s="4">
        <v>18</v>
      </c>
      <c r="K27" s="4">
        <v>3</v>
      </c>
      <c r="L27" s="4">
        <v>2</v>
      </c>
      <c r="M27" s="4">
        <v>1.5</v>
      </c>
      <c r="N27" s="4">
        <v>2</v>
      </c>
      <c r="O27" s="4">
        <v>3</v>
      </c>
      <c r="P27" s="4">
        <v>33</v>
      </c>
    </row>
    <row r="28" spans="1:16" ht="11.25">
      <c r="A28" s="19" t="s">
        <v>30</v>
      </c>
      <c r="B28" s="20">
        <v>2</v>
      </c>
      <c r="C28" s="20">
        <v>2</v>
      </c>
      <c r="D28" s="20">
        <v>2</v>
      </c>
      <c r="E28" s="20">
        <v>100</v>
      </c>
      <c r="F28" s="20">
        <v>0</v>
      </c>
      <c r="G28" s="20">
        <v>2</v>
      </c>
      <c r="H28" s="20">
        <v>0</v>
      </c>
      <c r="I28" s="20">
        <v>0</v>
      </c>
      <c r="J28" s="20">
        <v>3</v>
      </c>
      <c r="K28" s="20">
        <v>0</v>
      </c>
      <c r="L28" s="20">
        <v>1</v>
      </c>
      <c r="M28" s="20">
        <v>0</v>
      </c>
      <c r="N28" s="20">
        <v>0</v>
      </c>
      <c r="O28" s="20">
        <v>0</v>
      </c>
      <c r="P28" s="20">
        <v>4</v>
      </c>
    </row>
    <row r="29" spans="1:16" s="16" customFormat="1" ht="11.25">
      <c r="A29" s="16" t="s">
        <v>23</v>
      </c>
      <c r="B29" s="18">
        <v>3</v>
      </c>
      <c r="C29" s="18">
        <v>14</v>
      </c>
      <c r="D29" s="18">
        <v>30</v>
      </c>
      <c r="E29" s="18">
        <v>46.7</v>
      </c>
      <c r="F29" s="18">
        <v>4</v>
      </c>
      <c r="G29" s="18">
        <v>4</v>
      </c>
      <c r="H29" s="18">
        <v>100</v>
      </c>
      <c r="I29" s="18">
        <v>0</v>
      </c>
      <c r="J29" s="18">
        <v>40</v>
      </c>
      <c r="K29" s="18">
        <v>8</v>
      </c>
      <c r="L29" s="18">
        <v>5</v>
      </c>
      <c r="M29" s="18">
        <v>1.6</v>
      </c>
      <c r="N29" s="18">
        <v>14</v>
      </c>
      <c r="O29" s="18">
        <v>5</v>
      </c>
      <c r="P29" s="18">
        <v>32</v>
      </c>
    </row>
    <row r="30" spans="1:16" s="16" customFormat="1" ht="11.25">
      <c r="A30" s="16" t="s">
        <v>24</v>
      </c>
      <c r="B30" s="18">
        <v>3</v>
      </c>
      <c r="C30" s="18">
        <v>7</v>
      </c>
      <c r="D30" s="18">
        <v>13</v>
      </c>
      <c r="E30" s="18">
        <v>53.8</v>
      </c>
      <c r="F30" s="18">
        <v>9</v>
      </c>
      <c r="G30" s="18">
        <v>12</v>
      </c>
      <c r="H30" s="18">
        <v>75</v>
      </c>
      <c r="I30" s="18">
        <v>0</v>
      </c>
      <c r="J30" s="18">
        <v>14</v>
      </c>
      <c r="K30" s="18">
        <v>4</v>
      </c>
      <c r="L30" s="18">
        <v>1</v>
      </c>
      <c r="M30" s="18">
        <v>4</v>
      </c>
      <c r="N30" s="18">
        <v>1</v>
      </c>
      <c r="O30" s="18">
        <v>2</v>
      </c>
      <c r="P30" s="18">
        <v>23</v>
      </c>
    </row>
    <row r="31" spans="1:16" s="16" customFormat="1" ht="11.25">
      <c r="A31" s="16" t="s">
        <v>25</v>
      </c>
      <c r="B31" s="18">
        <v>3</v>
      </c>
      <c r="C31" s="18">
        <v>19</v>
      </c>
      <c r="D31" s="18">
        <v>53</v>
      </c>
      <c r="E31" s="18">
        <v>35.8</v>
      </c>
      <c r="F31" s="18">
        <v>9</v>
      </c>
      <c r="G31" s="18">
        <v>13</v>
      </c>
      <c r="H31" s="18">
        <v>69.2</v>
      </c>
      <c r="I31" s="18">
        <v>5</v>
      </c>
      <c r="J31" s="18">
        <v>18</v>
      </c>
      <c r="K31" s="18">
        <v>10</v>
      </c>
      <c r="L31" s="18">
        <v>8</v>
      </c>
      <c r="M31" s="18">
        <v>1.25</v>
      </c>
      <c r="N31" s="18">
        <v>0</v>
      </c>
      <c r="O31" s="18">
        <v>0</v>
      </c>
      <c r="P31" s="18">
        <v>52</v>
      </c>
    </row>
    <row r="32" spans="1:16" s="16" customFormat="1" ht="11.25">
      <c r="A32" s="16" t="s">
        <v>26</v>
      </c>
      <c r="B32" s="18">
        <v>2</v>
      </c>
      <c r="C32" s="18">
        <v>7</v>
      </c>
      <c r="D32" s="18">
        <v>11</v>
      </c>
      <c r="E32" s="18">
        <v>63.6</v>
      </c>
      <c r="F32" s="18">
        <v>6</v>
      </c>
      <c r="G32" s="18">
        <v>8</v>
      </c>
      <c r="H32" s="18">
        <v>75</v>
      </c>
      <c r="I32" s="18">
        <v>1</v>
      </c>
      <c r="J32" s="18">
        <v>11</v>
      </c>
      <c r="K32" s="18">
        <v>0</v>
      </c>
      <c r="L32" s="18">
        <v>4</v>
      </c>
      <c r="M32" s="18">
        <v>0</v>
      </c>
      <c r="N32" s="18">
        <v>0</v>
      </c>
      <c r="O32" s="18">
        <v>1</v>
      </c>
      <c r="P32" s="18">
        <v>21</v>
      </c>
    </row>
    <row r="33" spans="1:16" s="16" customFormat="1" ht="11.25">
      <c r="A33" s="16" t="s">
        <v>27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1:16" s="16" customFormat="1" ht="11.25">
      <c r="A34" s="16" t="s">
        <v>28</v>
      </c>
      <c r="B34" s="18">
        <v>3</v>
      </c>
      <c r="C34" s="18">
        <v>15</v>
      </c>
      <c r="D34" s="18">
        <v>32</v>
      </c>
      <c r="E34" s="18">
        <v>46.9</v>
      </c>
      <c r="F34" s="18">
        <v>8</v>
      </c>
      <c r="G34" s="18">
        <v>10</v>
      </c>
      <c r="H34" s="18">
        <v>80</v>
      </c>
      <c r="I34" s="18">
        <v>7</v>
      </c>
      <c r="J34" s="18">
        <v>11</v>
      </c>
      <c r="K34" s="18">
        <v>12</v>
      </c>
      <c r="L34" s="18">
        <v>3</v>
      </c>
      <c r="M34" s="18">
        <v>4</v>
      </c>
      <c r="N34" s="18">
        <v>1</v>
      </c>
      <c r="O34" s="18">
        <v>3</v>
      </c>
      <c r="P34" s="18">
        <v>45</v>
      </c>
    </row>
    <row r="35" spans="1:16" s="16" customFormat="1" ht="11.25">
      <c r="A35" s="16" t="s">
        <v>29</v>
      </c>
      <c r="B35" s="18">
        <v>4</v>
      </c>
      <c r="C35" s="18">
        <v>15</v>
      </c>
      <c r="D35" s="18">
        <v>44</v>
      </c>
      <c r="E35" s="18">
        <v>34.1</v>
      </c>
      <c r="F35" s="18">
        <v>9</v>
      </c>
      <c r="G35" s="18">
        <v>10</v>
      </c>
      <c r="H35" s="18">
        <v>90</v>
      </c>
      <c r="I35" s="18">
        <v>8</v>
      </c>
      <c r="J35" s="18">
        <v>25</v>
      </c>
      <c r="K35" s="18">
        <v>7</v>
      </c>
      <c r="L35" s="18">
        <v>9</v>
      </c>
      <c r="M35" s="18">
        <v>0.778</v>
      </c>
      <c r="N35" s="18">
        <v>1</v>
      </c>
      <c r="O35" s="18">
        <v>8</v>
      </c>
      <c r="P35" s="18">
        <v>47</v>
      </c>
    </row>
    <row r="36" spans="1:16" s="16" customFormat="1" ht="11.25">
      <c r="A36" s="16" t="s">
        <v>30</v>
      </c>
      <c r="B36" s="18">
        <v>2</v>
      </c>
      <c r="C36" s="18">
        <v>7</v>
      </c>
      <c r="D36" s="18">
        <v>12</v>
      </c>
      <c r="E36" s="18">
        <v>58.3</v>
      </c>
      <c r="F36" s="18">
        <v>0</v>
      </c>
      <c r="G36" s="18">
        <v>2</v>
      </c>
      <c r="H36" s="18">
        <v>0</v>
      </c>
      <c r="I36" s="18">
        <v>0</v>
      </c>
      <c r="J36" s="18">
        <v>18</v>
      </c>
      <c r="K36" s="18">
        <v>0</v>
      </c>
      <c r="L36" s="18">
        <v>7</v>
      </c>
      <c r="M36" s="18">
        <v>0</v>
      </c>
      <c r="N36" s="18">
        <v>1</v>
      </c>
      <c r="O36" s="18">
        <v>0</v>
      </c>
      <c r="P36" s="18">
        <v>14</v>
      </c>
    </row>
    <row r="37" spans="1:26" ht="11.25">
      <c r="A37" s="1" t="s">
        <v>203</v>
      </c>
      <c r="B37" s="3">
        <f>SUM(B21:B36)</f>
        <v>29</v>
      </c>
      <c r="C37" s="3">
        <f>SUM(C21:C36)</f>
        <v>122</v>
      </c>
      <c r="D37" s="3">
        <f>SUM(D21:D36)</f>
        <v>278</v>
      </c>
      <c r="E37" s="6">
        <f>+C37/D37</f>
        <v>0.43884892086330934</v>
      </c>
      <c r="F37" s="3">
        <f>SUM(F21:F36)</f>
        <v>53</v>
      </c>
      <c r="G37" s="3">
        <f>SUM(G21:G36)</f>
        <v>72</v>
      </c>
      <c r="H37" s="6">
        <f>+F37/G37</f>
        <v>0.7361111111111112</v>
      </c>
      <c r="I37" s="3">
        <f>SUM(I21:I36)</f>
        <v>37</v>
      </c>
      <c r="J37" s="3">
        <f>SUM(J21:J36)</f>
        <v>175</v>
      </c>
      <c r="K37" s="3">
        <f>SUM(K21:K36)</f>
        <v>62</v>
      </c>
      <c r="L37" s="3">
        <f>SUM(L21:L36)</f>
        <v>48</v>
      </c>
      <c r="M37" s="6">
        <f>+K37/L37</f>
        <v>1.2916666666666667</v>
      </c>
      <c r="N37" s="3">
        <f>SUM(N21:N36)</f>
        <v>20</v>
      </c>
      <c r="O37" s="3">
        <f>SUM(O21:O36)</f>
        <v>28</v>
      </c>
      <c r="P37" s="3">
        <f>SUM(P21:P36)</f>
        <v>334</v>
      </c>
      <c r="Q37" s="7">
        <f>SUM(R37:Z37)</f>
        <v>1533.7</v>
      </c>
      <c r="R37" s="8">
        <f>+P37</f>
        <v>334</v>
      </c>
      <c r="S37" s="8">
        <f>+J37*1.7</f>
        <v>297.5</v>
      </c>
      <c r="T37" s="8">
        <f>+K37*3</f>
        <v>186</v>
      </c>
      <c r="U37" s="8">
        <f>+I37*4</f>
        <v>148</v>
      </c>
      <c r="V37" s="8">
        <f>O37*4.4</f>
        <v>123.20000000000002</v>
      </c>
      <c r="W37" s="8">
        <f>+N37*6.5</f>
        <v>130</v>
      </c>
      <c r="X37" s="5">
        <f>IF(E37&lt;0.414,70,IF(E37&lt;0.427,85,IF(E37&lt;0.437,100,IF(E37&lt;0.444,115,IF(E37&lt;0.452,130,IF(E37&lt;0.46,145,IF(E37&lt;0.469,160,IF(E37&lt;0.481,175,190))))))))</f>
        <v>115</v>
      </c>
      <c r="Y37" s="5">
        <f>IF(H37&lt;0.687,70,IF(H37&lt;0.719,85,IF(H37&lt;0.74,100,IF(H37&lt;0.758,115,IF(H37&lt;0.776,130,IF(H37&lt;0.789,145,IF(H37&lt;0.804,160,IF(H37&lt;0.827,175,190))))))))</f>
        <v>100</v>
      </c>
      <c r="Z37" s="5">
        <f>IF(M37&lt;1.15,70,IF(M37&lt;1.29,85,IF(M37&lt;1.4,100,IF(M37&lt;1.5,115,IF(M37&lt;1.59,130,IF(M37&lt;1.72,145,IF(M37&lt;1.89,160,IF(M37&lt;2.09,175,190))))))))</f>
        <v>100</v>
      </c>
    </row>
    <row r="39" spans="1:16" ht="11.25">
      <c r="A39" s="1" t="s">
        <v>177</v>
      </c>
      <c r="B39" s="3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3" t="s">
        <v>8</v>
      </c>
      <c r="K39" s="3" t="s">
        <v>9</v>
      </c>
      <c r="L39" s="3" t="s">
        <v>10</v>
      </c>
      <c r="M39" s="3" t="s">
        <v>11</v>
      </c>
      <c r="N39" s="3" t="s">
        <v>12</v>
      </c>
      <c r="O39" s="3" t="s">
        <v>13</v>
      </c>
      <c r="P39" s="3" t="s">
        <v>14</v>
      </c>
    </row>
    <row r="40" spans="1:16" ht="11.25">
      <c r="A40" s="2" t="s">
        <v>31</v>
      </c>
      <c r="B40" s="4">
        <v>1</v>
      </c>
      <c r="C40" s="4">
        <v>4</v>
      </c>
      <c r="D40" s="4">
        <v>7</v>
      </c>
      <c r="E40" s="4">
        <v>57.1</v>
      </c>
      <c r="F40" s="4">
        <v>4</v>
      </c>
      <c r="G40" s="4">
        <v>4</v>
      </c>
      <c r="H40" s="4">
        <v>100</v>
      </c>
      <c r="I40" s="4">
        <v>0</v>
      </c>
      <c r="J40" s="4">
        <v>5</v>
      </c>
      <c r="K40" s="4">
        <v>1</v>
      </c>
      <c r="L40" s="4">
        <v>1</v>
      </c>
      <c r="M40" s="4">
        <v>1</v>
      </c>
      <c r="N40" s="4">
        <v>0</v>
      </c>
      <c r="O40" s="4">
        <v>2</v>
      </c>
      <c r="P40" s="4">
        <v>12</v>
      </c>
    </row>
    <row r="41" spans="1:16" ht="11.25">
      <c r="A41" s="2" t="s">
        <v>32</v>
      </c>
      <c r="B41" s="4">
        <v>2</v>
      </c>
      <c r="C41" s="4">
        <v>7</v>
      </c>
      <c r="D41" s="4">
        <v>21</v>
      </c>
      <c r="E41" s="4">
        <v>33.3</v>
      </c>
      <c r="F41" s="4">
        <v>4</v>
      </c>
      <c r="G41" s="4">
        <v>6</v>
      </c>
      <c r="H41" s="4">
        <v>66.7</v>
      </c>
      <c r="I41" s="4">
        <v>0</v>
      </c>
      <c r="J41" s="4">
        <v>9</v>
      </c>
      <c r="K41" s="4">
        <v>3</v>
      </c>
      <c r="L41" s="4">
        <v>5</v>
      </c>
      <c r="M41" s="4">
        <v>0.6</v>
      </c>
      <c r="N41" s="4">
        <v>0</v>
      </c>
      <c r="O41" s="4">
        <v>1</v>
      </c>
      <c r="P41" s="4">
        <v>18</v>
      </c>
    </row>
    <row r="42" spans="1:16" ht="11.25">
      <c r="A42" s="2" t="s">
        <v>33</v>
      </c>
      <c r="B42" s="4">
        <v>2</v>
      </c>
      <c r="C42" s="4">
        <v>3</v>
      </c>
      <c r="D42" s="4">
        <v>5</v>
      </c>
      <c r="E42" s="4">
        <v>60</v>
      </c>
      <c r="F42" s="4">
        <v>1</v>
      </c>
      <c r="G42" s="4">
        <v>3</v>
      </c>
      <c r="H42" s="4">
        <v>33.3</v>
      </c>
      <c r="I42" s="4">
        <v>0</v>
      </c>
      <c r="J42" s="4">
        <v>7</v>
      </c>
      <c r="K42" s="4">
        <v>0</v>
      </c>
      <c r="L42" s="4">
        <v>0</v>
      </c>
      <c r="M42" s="4">
        <v>0</v>
      </c>
      <c r="N42" s="4">
        <v>3</v>
      </c>
      <c r="O42" s="4">
        <v>0</v>
      </c>
      <c r="P42" s="4">
        <v>7</v>
      </c>
    </row>
    <row r="43" spans="1:16" ht="11.25">
      <c r="A43" s="2" t="s">
        <v>34</v>
      </c>
      <c r="B43" s="4">
        <v>1</v>
      </c>
      <c r="C43" s="4">
        <v>5</v>
      </c>
      <c r="D43" s="4">
        <v>10</v>
      </c>
      <c r="E43" s="4">
        <v>50</v>
      </c>
      <c r="F43" s="4">
        <v>3</v>
      </c>
      <c r="G43" s="4">
        <v>3</v>
      </c>
      <c r="H43" s="4">
        <v>100</v>
      </c>
      <c r="I43" s="4">
        <v>1</v>
      </c>
      <c r="J43" s="4">
        <v>5</v>
      </c>
      <c r="K43" s="4">
        <v>1</v>
      </c>
      <c r="L43" s="4">
        <v>3</v>
      </c>
      <c r="M43" s="4">
        <v>0.333</v>
      </c>
      <c r="N43" s="4">
        <v>1</v>
      </c>
      <c r="O43" s="4">
        <v>2</v>
      </c>
      <c r="P43" s="4">
        <v>14</v>
      </c>
    </row>
    <row r="44" spans="1:16" ht="11.25">
      <c r="A44" s="2" t="s">
        <v>35</v>
      </c>
      <c r="B44" s="4">
        <v>2</v>
      </c>
      <c r="C44" s="4">
        <v>11</v>
      </c>
      <c r="D44" s="4">
        <v>26</v>
      </c>
      <c r="E44" s="4">
        <v>42.3</v>
      </c>
      <c r="F44" s="4">
        <v>10</v>
      </c>
      <c r="G44" s="4">
        <v>13</v>
      </c>
      <c r="H44" s="4">
        <v>76.9</v>
      </c>
      <c r="I44" s="4">
        <v>0</v>
      </c>
      <c r="J44" s="4">
        <v>33</v>
      </c>
      <c r="K44" s="4">
        <v>4</v>
      </c>
      <c r="L44" s="4">
        <v>4</v>
      </c>
      <c r="M44" s="4">
        <v>1</v>
      </c>
      <c r="N44" s="4">
        <v>5</v>
      </c>
      <c r="O44" s="4">
        <v>2</v>
      </c>
      <c r="P44" s="4">
        <v>32</v>
      </c>
    </row>
    <row r="45" spans="1:16" ht="11.25">
      <c r="A45" s="2" t="s">
        <v>36</v>
      </c>
      <c r="B45" s="4">
        <v>1</v>
      </c>
      <c r="C45" s="4">
        <v>4</v>
      </c>
      <c r="D45" s="4">
        <v>5</v>
      </c>
      <c r="E45" s="4">
        <v>80</v>
      </c>
      <c r="F45" s="4">
        <v>0</v>
      </c>
      <c r="G45" s="4">
        <v>0</v>
      </c>
      <c r="H45" s="4">
        <v>0</v>
      </c>
      <c r="I45" s="4">
        <v>2</v>
      </c>
      <c r="J45" s="4">
        <v>3</v>
      </c>
      <c r="K45" s="4">
        <v>3</v>
      </c>
      <c r="L45" s="4">
        <v>0</v>
      </c>
      <c r="M45" s="4">
        <v>0</v>
      </c>
      <c r="N45" s="4">
        <v>0</v>
      </c>
      <c r="O45" s="4">
        <v>2</v>
      </c>
      <c r="P45" s="4">
        <v>10</v>
      </c>
    </row>
    <row r="46" spans="1:16" ht="11.25">
      <c r="A46" s="2" t="s">
        <v>37</v>
      </c>
      <c r="B46" s="4">
        <v>2</v>
      </c>
      <c r="C46" s="4">
        <v>16</v>
      </c>
      <c r="D46" s="4">
        <v>33</v>
      </c>
      <c r="E46" s="4">
        <v>48.5</v>
      </c>
      <c r="F46" s="4">
        <v>0</v>
      </c>
      <c r="G46" s="4">
        <v>1</v>
      </c>
      <c r="H46" s="4">
        <v>0</v>
      </c>
      <c r="I46" s="4">
        <v>1</v>
      </c>
      <c r="J46" s="4">
        <v>19</v>
      </c>
      <c r="K46" s="4">
        <v>7</v>
      </c>
      <c r="L46" s="4">
        <v>5</v>
      </c>
      <c r="M46" s="4">
        <v>1.4</v>
      </c>
      <c r="N46" s="4">
        <v>0</v>
      </c>
      <c r="O46" s="4">
        <v>2</v>
      </c>
      <c r="P46" s="4">
        <v>33</v>
      </c>
    </row>
    <row r="47" spans="1:16" ht="11.25">
      <c r="A47" s="19" t="s">
        <v>38</v>
      </c>
      <c r="B47" s="20">
        <v>1</v>
      </c>
      <c r="C47" s="20">
        <v>6</v>
      </c>
      <c r="D47" s="20">
        <v>19</v>
      </c>
      <c r="E47" s="20">
        <v>31.6</v>
      </c>
      <c r="F47" s="20">
        <v>2</v>
      </c>
      <c r="G47" s="20">
        <v>3</v>
      </c>
      <c r="H47" s="20">
        <v>66.7</v>
      </c>
      <c r="I47" s="20">
        <v>0</v>
      </c>
      <c r="J47" s="20">
        <v>7</v>
      </c>
      <c r="K47" s="20">
        <v>9</v>
      </c>
      <c r="L47" s="20">
        <v>2</v>
      </c>
      <c r="M47" s="20">
        <v>4.5</v>
      </c>
      <c r="N47" s="20">
        <v>0</v>
      </c>
      <c r="O47" s="20">
        <v>4</v>
      </c>
      <c r="P47" s="20">
        <v>14</v>
      </c>
    </row>
    <row r="48" spans="1:16" s="16" customFormat="1" ht="11.25">
      <c r="A48" s="16" t="s">
        <v>31</v>
      </c>
      <c r="B48" s="18">
        <v>3</v>
      </c>
      <c r="C48" s="18">
        <v>8</v>
      </c>
      <c r="D48" s="18">
        <v>14</v>
      </c>
      <c r="E48" s="18">
        <v>57.1</v>
      </c>
      <c r="F48" s="18">
        <v>5</v>
      </c>
      <c r="G48" s="18">
        <v>5</v>
      </c>
      <c r="H48" s="18">
        <v>100</v>
      </c>
      <c r="I48" s="18">
        <v>0</v>
      </c>
      <c r="J48" s="18">
        <v>25</v>
      </c>
      <c r="K48" s="18">
        <v>7</v>
      </c>
      <c r="L48" s="18">
        <v>3</v>
      </c>
      <c r="M48" s="18">
        <v>2.333</v>
      </c>
      <c r="N48" s="18">
        <v>3</v>
      </c>
      <c r="O48" s="18">
        <v>3</v>
      </c>
      <c r="P48" s="18">
        <v>21</v>
      </c>
    </row>
    <row r="49" spans="1:16" s="16" customFormat="1" ht="11.25">
      <c r="A49" s="16" t="s">
        <v>32</v>
      </c>
      <c r="B49" s="18">
        <v>4</v>
      </c>
      <c r="C49" s="18">
        <v>28</v>
      </c>
      <c r="D49" s="18">
        <v>48</v>
      </c>
      <c r="E49" s="18">
        <v>58.3</v>
      </c>
      <c r="F49" s="18">
        <v>20</v>
      </c>
      <c r="G49" s="18">
        <v>24</v>
      </c>
      <c r="H49" s="18">
        <v>83.3</v>
      </c>
      <c r="I49" s="18">
        <v>3</v>
      </c>
      <c r="J49" s="18">
        <v>15</v>
      </c>
      <c r="K49" s="18">
        <v>17</v>
      </c>
      <c r="L49" s="18">
        <v>9</v>
      </c>
      <c r="M49" s="18">
        <v>1.889</v>
      </c>
      <c r="N49" s="18">
        <v>1</v>
      </c>
      <c r="O49" s="18">
        <v>5</v>
      </c>
      <c r="P49" s="18">
        <v>79</v>
      </c>
    </row>
    <row r="50" spans="1:16" s="16" customFormat="1" ht="11.25">
      <c r="A50" s="16" t="s">
        <v>33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1:16" s="16" customFormat="1" ht="11.25">
      <c r="A51" s="16" t="s">
        <v>210</v>
      </c>
      <c r="B51" s="18">
        <v>4</v>
      </c>
      <c r="C51" s="18">
        <v>13</v>
      </c>
      <c r="D51" s="18">
        <v>28</v>
      </c>
      <c r="E51" s="18">
        <v>46.4</v>
      </c>
      <c r="F51" s="18">
        <v>3</v>
      </c>
      <c r="G51" s="18">
        <v>4</v>
      </c>
      <c r="H51" s="18">
        <v>75</v>
      </c>
      <c r="I51" s="18">
        <v>3</v>
      </c>
      <c r="J51" s="18">
        <v>12</v>
      </c>
      <c r="K51" s="18">
        <v>6</v>
      </c>
      <c r="L51" s="18">
        <v>4</v>
      </c>
      <c r="M51" s="18">
        <v>1.5</v>
      </c>
      <c r="N51" s="18">
        <v>2</v>
      </c>
      <c r="O51" s="18">
        <v>5</v>
      </c>
      <c r="P51" s="18">
        <v>32</v>
      </c>
    </row>
    <row r="52" spans="1:16" s="16" customFormat="1" ht="11.25">
      <c r="A52" s="16" t="s">
        <v>35</v>
      </c>
      <c r="B52" s="18">
        <v>3</v>
      </c>
      <c r="C52" s="18">
        <v>25</v>
      </c>
      <c r="D52" s="18">
        <v>46</v>
      </c>
      <c r="E52" s="18">
        <v>54.3</v>
      </c>
      <c r="F52" s="18">
        <v>8</v>
      </c>
      <c r="G52" s="18">
        <v>14</v>
      </c>
      <c r="H52" s="18">
        <v>57.1</v>
      </c>
      <c r="I52" s="18">
        <v>0</v>
      </c>
      <c r="J52" s="18">
        <v>30</v>
      </c>
      <c r="K52" s="18">
        <v>2</v>
      </c>
      <c r="L52" s="18">
        <v>7</v>
      </c>
      <c r="M52" s="18">
        <v>0.286</v>
      </c>
      <c r="N52" s="18">
        <v>7</v>
      </c>
      <c r="O52" s="18">
        <v>2</v>
      </c>
      <c r="P52" s="18">
        <v>58</v>
      </c>
    </row>
    <row r="53" spans="1:16" s="16" customFormat="1" ht="11.25">
      <c r="A53" s="16" t="s">
        <v>36</v>
      </c>
      <c r="B53" s="18">
        <v>4</v>
      </c>
      <c r="C53" s="18">
        <v>7</v>
      </c>
      <c r="D53" s="18">
        <v>21</v>
      </c>
      <c r="E53" s="18">
        <v>33.3</v>
      </c>
      <c r="F53" s="18">
        <v>2</v>
      </c>
      <c r="G53" s="18">
        <v>3</v>
      </c>
      <c r="H53" s="18">
        <v>66.7</v>
      </c>
      <c r="I53" s="18">
        <v>1</v>
      </c>
      <c r="J53" s="18">
        <v>6</v>
      </c>
      <c r="K53" s="18">
        <v>13</v>
      </c>
      <c r="L53" s="18">
        <v>4</v>
      </c>
      <c r="M53" s="18">
        <v>3.25</v>
      </c>
      <c r="N53" s="18">
        <v>0</v>
      </c>
      <c r="O53" s="18">
        <v>4</v>
      </c>
      <c r="P53" s="18">
        <v>17</v>
      </c>
    </row>
    <row r="54" spans="1:16" s="16" customFormat="1" ht="11.25">
      <c r="A54" s="16" t="s">
        <v>37</v>
      </c>
      <c r="B54" s="18">
        <v>3</v>
      </c>
      <c r="C54" s="18">
        <v>24</v>
      </c>
      <c r="D54" s="18">
        <v>58</v>
      </c>
      <c r="E54" s="18">
        <v>41.4</v>
      </c>
      <c r="F54" s="18">
        <v>13</v>
      </c>
      <c r="G54" s="18">
        <v>14</v>
      </c>
      <c r="H54" s="18">
        <v>92.9</v>
      </c>
      <c r="I54" s="18">
        <v>0</v>
      </c>
      <c r="J54" s="18">
        <v>35</v>
      </c>
      <c r="K54" s="18">
        <v>5</v>
      </c>
      <c r="L54" s="18">
        <v>8</v>
      </c>
      <c r="M54" s="18">
        <v>0.625</v>
      </c>
      <c r="N54" s="18">
        <v>3</v>
      </c>
      <c r="O54" s="18">
        <v>11</v>
      </c>
      <c r="P54" s="18">
        <v>61</v>
      </c>
    </row>
    <row r="55" spans="1:16" s="16" customFormat="1" ht="11.25">
      <c r="A55" s="16" t="s">
        <v>38</v>
      </c>
      <c r="B55" s="18">
        <v>3</v>
      </c>
      <c r="C55" s="18">
        <v>25</v>
      </c>
      <c r="D55" s="18">
        <v>53</v>
      </c>
      <c r="E55" s="18">
        <v>47.2</v>
      </c>
      <c r="F55" s="18">
        <v>3</v>
      </c>
      <c r="G55" s="18">
        <v>3</v>
      </c>
      <c r="H55" s="18">
        <v>100</v>
      </c>
      <c r="I55" s="18">
        <v>14</v>
      </c>
      <c r="J55" s="18">
        <v>8</v>
      </c>
      <c r="K55" s="18">
        <v>16</v>
      </c>
      <c r="L55" s="18">
        <v>11</v>
      </c>
      <c r="M55" s="18">
        <v>1.455</v>
      </c>
      <c r="N55" s="18">
        <v>2</v>
      </c>
      <c r="O55" s="18">
        <v>9</v>
      </c>
      <c r="P55" s="18">
        <v>67</v>
      </c>
    </row>
    <row r="56" spans="1:26" ht="11.25">
      <c r="A56" s="1" t="s">
        <v>203</v>
      </c>
      <c r="B56" s="3">
        <f>SUM(B40:B55)</f>
        <v>36</v>
      </c>
      <c r="C56" s="3">
        <f>SUM(C40:C55)</f>
        <v>186</v>
      </c>
      <c r="D56" s="3">
        <f>SUM(D40:D55)</f>
        <v>394</v>
      </c>
      <c r="E56" s="6">
        <f>+C56/D56</f>
        <v>0.4720812182741117</v>
      </c>
      <c r="F56" s="3">
        <f>SUM(F40:F55)</f>
        <v>78</v>
      </c>
      <c r="G56" s="3">
        <f>SUM(G40:G55)</f>
        <v>100</v>
      </c>
      <c r="H56" s="6">
        <f>+F56/G56</f>
        <v>0.78</v>
      </c>
      <c r="I56" s="3">
        <f>SUM(I40:I55)</f>
        <v>25</v>
      </c>
      <c r="J56" s="3">
        <f>SUM(J40:J55)</f>
        <v>219</v>
      </c>
      <c r="K56" s="3">
        <f>SUM(K40:K55)</f>
        <v>94</v>
      </c>
      <c r="L56" s="3">
        <f>SUM(L40:L55)</f>
        <v>66</v>
      </c>
      <c r="M56" s="6">
        <f>+K56/L56</f>
        <v>1.4242424242424243</v>
      </c>
      <c r="N56" s="3">
        <f>SUM(N40:N55)</f>
        <v>27</v>
      </c>
      <c r="O56" s="3">
        <f>SUM(O40:O55)</f>
        <v>54</v>
      </c>
      <c r="P56" s="3">
        <f>SUM(P40:P55)</f>
        <v>475</v>
      </c>
      <c r="Q56" s="7">
        <f>SUM(R56:Z56)</f>
        <v>2077.4</v>
      </c>
      <c r="R56" s="8">
        <f>+P56</f>
        <v>475</v>
      </c>
      <c r="S56" s="8">
        <f>+J56*1.7</f>
        <v>372.3</v>
      </c>
      <c r="T56" s="8">
        <f>+K56*3</f>
        <v>282</v>
      </c>
      <c r="U56" s="8">
        <f>+I56*4</f>
        <v>100</v>
      </c>
      <c r="V56" s="8">
        <f>O56*4.4</f>
        <v>237.60000000000002</v>
      </c>
      <c r="W56" s="8">
        <f>+N56*6.5</f>
        <v>175.5</v>
      </c>
      <c r="X56" s="5">
        <f>IF(E56&lt;0.414,70,IF(E56&lt;0.427,85,IF(E56&lt;0.437,100,IF(E56&lt;0.444,115,IF(E56&lt;0.452,130,IF(E56&lt;0.46,145,IF(E56&lt;0.469,160,IF(E56&lt;0.481,175,190))))))))</f>
        <v>175</v>
      </c>
      <c r="Y56" s="5">
        <f>IF(H56&lt;0.687,70,IF(H56&lt;0.719,85,IF(H56&lt;0.74,100,IF(H56&lt;0.758,115,IF(H56&lt;0.776,130,IF(H56&lt;0.789,145,IF(H56&lt;0.804,160,IF(H56&lt;0.827,175,190))))))))</f>
        <v>145</v>
      </c>
      <c r="Z56" s="5">
        <f>IF(M56&lt;1.15,70,IF(M56&lt;1.29,85,IF(M56&lt;1.4,100,IF(M56&lt;1.5,115,IF(M56&lt;1.59,130,IF(M56&lt;1.72,145,IF(M56&lt;1.89,160,IF(M56&lt;2.09,175,190))))))))</f>
        <v>115</v>
      </c>
    </row>
    <row r="58" spans="1:16" ht="11.25">
      <c r="A58" s="1" t="s">
        <v>178</v>
      </c>
      <c r="B58" s="3" t="s">
        <v>0</v>
      </c>
      <c r="C58" s="3" t="s">
        <v>1</v>
      </c>
      <c r="D58" s="3" t="s">
        <v>2</v>
      </c>
      <c r="E58" s="3" t="s">
        <v>3</v>
      </c>
      <c r="F58" s="3" t="s">
        <v>4</v>
      </c>
      <c r="G58" s="3" t="s">
        <v>5</v>
      </c>
      <c r="H58" s="3" t="s">
        <v>6</v>
      </c>
      <c r="I58" s="3" t="s">
        <v>7</v>
      </c>
      <c r="J58" s="3" t="s">
        <v>8</v>
      </c>
      <c r="K58" s="3" t="s">
        <v>9</v>
      </c>
      <c r="L58" s="3" t="s">
        <v>10</v>
      </c>
      <c r="M58" s="3" t="s">
        <v>11</v>
      </c>
      <c r="N58" s="3" t="s">
        <v>12</v>
      </c>
      <c r="O58" s="3" t="s">
        <v>13</v>
      </c>
      <c r="P58" s="3" t="s">
        <v>14</v>
      </c>
    </row>
    <row r="59" spans="1:16" ht="11.25">
      <c r="A59" s="2" t="s">
        <v>39</v>
      </c>
      <c r="B59" s="4">
        <v>2</v>
      </c>
      <c r="C59" s="4">
        <v>2</v>
      </c>
      <c r="D59" s="4">
        <v>11</v>
      </c>
      <c r="E59" s="4">
        <v>18.2</v>
      </c>
      <c r="F59" s="4">
        <v>5</v>
      </c>
      <c r="G59" s="4">
        <v>7</v>
      </c>
      <c r="H59" s="4">
        <v>71.4</v>
      </c>
      <c r="I59" s="4">
        <v>0</v>
      </c>
      <c r="J59" s="4">
        <v>10</v>
      </c>
      <c r="K59" s="4">
        <v>3</v>
      </c>
      <c r="L59" s="4">
        <v>2</v>
      </c>
      <c r="M59" s="4">
        <v>1.5</v>
      </c>
      <c r="N59" s="4">
        <v>0</v>
      </c>
      <c r="O59" s="4">
        <v>1</v>
      </c>
      <c r="P59" s="4">
        <v>9</v>
      </c>
    </row>
    <row r="60" spans="1:16" ht="11.25">
      <c r="A60" s="2" t="s">
        <v>40</v>
      </c>
      <c r="B60" s="4">
        <v>2</v>
      </c>
      <c r="C60" s="4">
        <v>18</v>
      </c>
      <c r="D60" s="4">
        <v>41</v>
      </c>
      <c r="E60" s="4">
        <v>43.9</v>
      </c>
      <c r="F60" s="4">
        <v>10</v>
      </c>
      <c r="G60" s="4">
        <v>13</v>
      </c>
      <c r="H60" s="4">
        <v>76.9</v>
      </c>
      <c r="I60" s="4">
        <v>1</v>
      </c>
      <c r="J60" s="4">
        <v>17</v>
      </c>
      <c r="K60" s="4">
        <v>8</v>
      </c>
      <c r="L60" s="4">
        <v>7</v>
      </c>
      <c r="M60" s="4">
        <v>1.143</v>
      </c>
      <c r="N60" s="4">
        <v>2</v>
      </c>
      <c r="O60" s="4">
        <v>4</v>
      </c>
      <c r="P60" s="4">
        <v>47</v>
      </c>
    </row>
    <row r="61" spans="1:16" ht="11.25">
      <c r="A61" s="2" t="s">
        <v>41</v>
      </c>
      <c r="B61" s="4">
        <v>2</v>
      </c>
      <c r="C61" s="4">
        <v>6</v>
      </c>
      <c r="D61" s="4">
        <v>13</v>
      </c>
      <c r="E61" s="4">
        <v>46.2</v>
      </c>
      <c r="F61" s="4">
        <v>2</v>
      </c>
      <c r="G61" s="4">
        <v>2</v>
      </c>
      <c r="H61" s="4">
        <v>100</v>
      </c>
      <c r="I61" s="4">
        <v>4</v>
      </c>
      <c r="J61" s="4">
        <v>2</v>
      </c>
      <c r="K61" s="4">
        <v>6</v>
      </c>
      <c r="L61" s="4">
        <v>3</v>
      </c>
      <c r="M61" s="4">
        <v>2</v>
      </c>
      <c r="N61" s="4">
        <v>0</v>
      </c>
      <c r="O61" s="4">
        <v>0</v>
      </c>
      <c r="P61" s="4">
        <v>18</v>
      </c>
    </row>
    <row r="62" spans="1:16" ht="11.25">
      <c r="A62" s="2" t="s">
        <v>42</v>
      </c>
      <c r="B62" s="4">
        <v>2</v>
      </c>
      <c r="C62" s="4">
        <v>5</v>
      </c>
      <c r="D62" s="4">
        <v>6</v>
      </c>
      <c r="E62" s="4">
        <v>83.3</v>
      </c>
      <c r="F62" s="4">
        <v>5</v>
      </c>
      <c r="G62" s="4">
        <v>8</v>
      </c>
      <c r="H62" s="4">
        <v>62.5</v>
      </c>
      <c r="I62" s="4">
        <v>0</v>
      </c>
      <c r="J62" s="4">
        <v>7</v>
      </c>
      <c r="K62" s="4">
        <v>1</v>
      </c>
      <c r="L62" s="4">
        <v>1</v>
      </c>
      <c r="M62" s="4">
        <v>1</v>
      </c>
      <c r="N62" s="4">
        <v>1</v>
      </c>
      <c r="O62" s="4">
        <v>0</v>
      </c>
      <c r="P62" s="4">
        <v>15</v>
      </c>
    </row>
    <row r="63" spans="1:16" ht="11.25">
      <c r="A63" s="2" t="s">
        <v>43</v>
      </c>
      <c r="B63" s="4">
        <v>2</v>
      </c>
      <c r="C63" s="4">
        <v>9</v>
      </c>
      <c r="D63" s="4">
        <v>29</v>
      </c>
      <c r="E63" s="4">
        <v>31</v>
      </c>
      <c r="F63" s="4">
        <v>4</v>
      </c>
      <c r="G63" s="4">
        <v>5</v>
      </c>
      <c r="H63" s="4">
        <v>80</v>
      </c>
      <c r="I63" s="4">
        <v>2</v>
      </c>
      <c r="J63" s="4">
        <v>15</v>
      </c>
      <c r="K63" s="4">
        <v>9</v>
      </c>
      <c r="L63" s="4">
        <v>3</v>
      </c>
      <c r="M63" s="4">
        <v>3</v>
      </c>
      <c r="N63" s="4">
        <v>0</v>
      </c>
      <c r="O63" s="4">
        <v>2</v>
      </c>
      <c r="P63" s="4">
        <v>24</v>
      </c>
    </row>
    <row r="64" spans="1:16" ht="11.25">
      <c r="A64" s="2" t="s">
        <v>44</v>
      </c>
      <c r="B64" s="4">
        <v>2</v>
      </c>
      <c r="C64" s="4">
        <v>11</v>
      </c>
      <c r="D64" s="4">
        <v>38</v>
      </c>
      <c r="E64" s="4">
        <v>28.9</v>
      </c>
      <c r="F64" s="4">
        <v>10</v>
      </c>
      <c r="G64" s="4">
        <v>11</v>
      </c>
      <c r="H64" s="4">
        <v>90.9</v>
      </c>
      <c r="I64" s="4">
        <v>1</v>
      </c>
      <c r="J64" s="4">
        <v>8</v>
      </c>
      <c r="K64" s="4">
        <v>8</v>
      </c>
      <c r="L64" s="4">
        <v>6</v>
      </c>
      <c r="M64" s="4">
        <v>1.333</v>
      </c>
      <c r="N64" s="4">
        <v>1</v>
      </c>
      <c r="O64" s="4">
        <v>3</v>
      </c>
      <c r="P64" s="4">
        <v>33</v>
      </c>
    </row>
    <row r="65" spans="1:16" ht="11.25">
      <c r="A65" s="2" t="s">
        <v>45</v>
      </c>
      <c r="B65" s="4">
        <v>1</v>
      </c>
      <c r="C65" s="4">
        <v>8</v>
      </c>
      <c r="D65" s="4">
        <v>13</v>
      </c>
      <c r="E65" s="4">
        <v>61.5</v>
      </c>
      <c r="F65" s="4">
        <v>4</v>
      </c>
      <c r="G65" s="4">
        <v>4</v>
      </c>
      <c r="H65" s="4">
        <v>100</v>
      </c>
      <c r="I65" s="4">
        <v>1</v>
      </c>
      <c r="J65" s="4">
        <v>4</v>
      </c>
      <c r="K65" s="4">
        <v>2</v>
      </c>
      <c r="L65" s="4">
        <v>1</v>
      </c>
      <c r="M65" s="4">
        <v>2</v>
      </c>
      <c r="N65" s="4">
        <v>0</v>
      </c>
      <c r="O65" s="4">
        <v>1</v>
      </c>
      <c r="P65" s="4">
        <v>21</v>
      </c>
    </row>
    <row r="66" spans="1:16" ht="11.25">
      <c r="A66" s="19" t="s">
        <v>46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</row>
    <row r="67" spans="1:16" s="16" customFormat="1" ht="11.25">
      <c r="A67" s="16" t="s">
        <v>39</v>
      </c>
      <c r="B67" s="18">
        <v>3</v>
      </c>
      <c r="C67" s="18">
        <v>7</v>
      </c>
      <c r="D67" s="18">
        <v>10</v>
      </c>
      <c r="E67" s="18">
        <v>70</v>
      </c>
      <c r="F67" s="18">
        <v>0</v>
      </c>
      <c r="G67" s="18">
        <v>2</v>
      </c>
      <c r="H67" s="18">
        <v>0</v>
      </c>
      <c r="I67" s="18">
        <v>0</v>
      </c>
      <c r="J67" s="18">
        <v>17</v>
      </c>
      <c r="K67" s="18">
        <v>0</v>
      </c>
      <c r="L67" s="18">
        <v>1</v>
      </c>
      <c r="M67" s="18">
        <v>0</v>
      </c>
      <c r="N67" s="18">
        <v>5</v>
      </c>
      <c r="O67" s="18">
        <v>0</v>
      </c>
      <c r="P67" s="18">
        <v>14</v>
      </c>
    </row>
    <row r="68" spans="1:16" s="16" customFormat="1" ht="11.25">
      <c r="A68" s="16" t="s">
        <v>40</v>
      </c>
      <c r="B68" s="18">
        <v>3</v>
      </c>
      <c r="C68" s="18">
        <v>26</v>
      </c>
      <c r="D68" s="18">
        <v>60</v>
      </c>
      <c r="E68" s="18">
        <v>43.3</v>
      </c>
      <c r="F68" s="18">
        <v>25</v>
      </c>
      <c r="G68" s="18">
        <v>31</v>
      </c>
      <c r="H68" s="18">
        <v>80.6</v>
      </c>
      <c r="I68" s="18">
        <v>2</v>
      </c>
      <c r="J68" s="18">
        <v>17</v>
      </c>
      <c r="K68" s="18">
        <v>13</v>
      </c>
      <c r="L68" s="18">
        <v>8</v>
      </c>
      <c r="M68" s="18">
        <v>1.625</v>
      </c>
      <c r="N68" s="18">
        <v>1</v>
      </c>
      <c r="O68" s="18">
        <v>4</v>
      </c>
      <c r="P68" s="18">
        <v>79</v>
      </c>
    </row>
    <row r="69" spans="1:16" s="16" customFormat="1" ht="11.25">
      <c r="A69" s="16" t="s">
        <v>41</v>
      </c>
      <c r="B69" s="18">
        <v>4</v>
      </c>
      <c r="C69" s="18">
        <v>10</v>
      </c>
      <c r="D69" s="18">
        <v>32</v>
      </c>
      <c r="E69" s="18">
        <v>31.2</v>
      </c>
      <c r="F69" s="18">
        <v>6</v>
      </c>
      <c r="G69" s="18">
        <v>12</v>
      </c>
      <c r="H69" s="18">
        <v>50</v>
      </c>
      <c r="I69" s="18">
        <v>0</v>
      </c>
      <c r="J69" s="18">
        <v>5</v>
      </c>
      <c r="K69" s="18">
        <v>15</v>
      </c>
      <c r="L69" s="18">
        <v>5</v>
      </c>
      <c r="M69" s="18">
        <v>3</v>
      </c>
      <c r="N69" s="18">
        <v>0</v>
      </c>
      <c r="O69" s="18">
        <v>6</v>
      </c>
      <c r="P69" s="18">
        <v>26</v>
      </c>
    </row>
    <row r="70" spans="1:16" s="16" customFormat="1" ht="11.25">
      <c r="A70" s="16" t="s">
        <v>42</v>
      </c>
      <c r="B70" s="18">
        <v>3</v>
      </c>
      <c r="C70" s="18">
        <v>8</v>
      </c>
      <c r="D70" s="18">
        <v>19</v>
      </c>
      <c r="E70" s="18">
        <v>42.1</v>
      </c>
      <c r="F70" s="18">
        <v>12</v>
      </c>
      <c r="G70" s="18">
        <v>13</v>
      </c>
      <c r="H70" s="18">
        <v>92.3</v>
      </c>
      <c r="I70" s="18">
        <v>0</v>
      </c>
      <c r="J70" s="18">
        <v>19</v>
      </c>
      <c r="K70" s="18">
        <v>1</v>
      </c>
      <c r="L70" s="18">
        <v>2</v>
      </c>
      <c r="M70" s="18">
        <v>0.5</v>
      </c>
      <c r="N70" s="18">
        <v>1</v>
      </c>
      <c r="O70" s="18">
        <v>1</v>
      </c>
      <c r="P70" s="18">
        <v>28</v>
      </c>
    </row>
    <row r="71" spans="1:16" s="16" customFormat="1" ht="11.25">
      <c r="A71" s="16" t="s">
        <v>43</v>
      </c>
      <c r="B71" s="18">
        <v>3</v>
      </c>
      <c r="C71" s="18">
        <v>7</v>
      </c>
      <c r="D71" s="18">
        <v>26</v>
      </c>
      <c r="E71" s="18">
        <v>26.9</v>
      </c>
      <c r="F71" s="18">
        <v>2</v>
      </c>
      <c r="G71" s="18">
        <v>2</v>
      </c>
      <c r="H71" s="18">
        <v>100</v>
      </c>
      <c r="I71" s="18">
        <v>3</v>
      </c>
      <c r="J71" s="18">
        <v>6</v>
      </c>
      <c r="K71" s="18">
        <v>9</v>
      </c>
      <c r="L71" s="18">
        <v>2</v>
      </c>
      <c r="M71" s="18">
        <v>4.5</v>
      </c>
      <c r="N71" s="18">
        <v>0</v>
      </c>
      <c r="O71" s="18">
        <v>2</v>
      </c>
      <c r="P71" s="18">
        <v>19</v>
      </c>
    </row>
    <row r="72" spans="1:16" s="16" customFormat="1" ht="11.25">
      <c r="A72" s="16" t="s">
        <v>44</v>
      </c>
      <c r="B72" s="18">
        <v>3</v>
      </c>
      <c r="C72" s="18">
        <v>27</v>
      </c>
      <c r="D72" s="18">
        <v>55</v>
      </c>
      <c r="E72" s="18">
        <v>49.1</v>
      </c>
      <c r="F72" s="18">
        <v>16</v>
      </c>
      <c r="G72" s="18">
        <v>20</v>
      </c>
      <c r="H72" s="18">
        <v>80</v>
      </c>
      <c r="I72" s="18">
        <v>0</v>
      </c>
      <c r="J72" s="18">
        <v>20</v>
      </c>
      <c r="K72" s="18">
        <v>14</v>
      </c>
      <c r="L72" s="18">
        <v>8</v>
      </c>
      <c r="M72" s="18">
        <v>1.75</v>
      </c>
      <c r="N72" s="18">
        <v>2</v>
      </c>
      <c r="O72" s="18">
        <v>3</v>
      </c>
      <c r="P72" s="18">
        <v>70</v>
      </c>
    </row>
    <row r="73" spans="1:16" s="16" customFormat="1" ht="11.25">
      <c r="A73" s="16" t="s">
        <v>45</v>
      </c>
      <c r="B73" s="18">
        <v>4</v>
      </c>
      <c r="C73" s="18">
        <v>19</v>
      </c>
      <c r="D73" s="18">
        <v>48</v>
      </c>
      <c r="E73" s="18">
        <v>39.6</v>
      </c>
      <c r="F73" s="18">
        <v>28</v>
      </c>
      <c r="G73" s="18">
        <v>35</v>
      </c>
      <c r="H73" s="18">
        <v>80</v>
      </c>
      <c r="I73" s="18">
        <v>0</v>
      </c>
      <c r="J73" s="18">
        <v>18</v>
      </c>
      <c r="K73" s="18">
        <v>10</v>
      </c>
      <c r="L73" s="18">
        <v>8</v>
      </c>
      <c r="M73" s="18">
        <v>1.25</v>
      </c>
      <c r="N73" s="18">
        <v>0</v>
      </c>
      <c r="O73" s="18">
        <v>1</v>
      </c>
      <c r="P73" s="18">
        <v>66</v>
      </c>
    </row>
    <row r="74" spans="1:16" s="16" customFormat="1" ht="11.25">
      <c r="A74" s="16" t="s">
        <v>211</v>
      </c>
      <c r="B74" s="18">
        <v>3</v>
      </c>
      <c r="C74" s="18">
        <v>7</v>
      </c>
      <c r="D74" s="18">
        <v>13</v>
      </c>
      <c r="E74" s="18">
        <v>53.8</v>
      </c>
      <c r="F74" s="18">
        <v>11</v>
      </c>
      <c r="G74" s="18">
        <v>13</v>
      </c>
      <c r="H74" s="18">
        <v>84.6</v>
      </c>
      <c r="I74" s="18">
        <v>0</v>
      </c>
      <c r="J74" s="18">
        <v>18</v>
      </c>
      <c r="K74" s="18">
        <v>5</v>
      </c>
      <c r="L74" s="18">
        <v>1</v>
      </c>
      <c r="M74" s="18">
        <v>5</v>
      </c>
      <c r="N74" s="18">
        <v>3</v>
      </c>
      <c r="O74" s="18">
        <v>1</v>
      </c>
      <c r="P74" s="18">
        <v>25</v>
      </c>
    </row>
    <row r="75" spans="1:26" ht="11.25">
      <c r="A75" s="1" t="s">
        <v>203</v>
      </c>
      <c r="B75" s="3">
        <f>SUM(B59:B74)</f>
        <v>39</v>
      </c>
      <c r="C75" s="3">
        <f>SUM(C59:C74)</f>
        <v>170</v>
      </c>
      <c r="D75" s="3">
        <f>SUM(D59:D74)</f>
        <v>414</v>
      </c>
      <c r="E75" s="6">
        <f>+C75/D75</f>
        <v>0.4106280193236715</v>
      </c>
      <c r="F75" s="3">
        <f>SUM(F59:F74)</f>
        <v>140</v>
      </c>
      <c r="G75" s="3">
        <f>SUM(G59:G74)</f>
        <v>178</v>
      </c>
      <c r="H75" s="6">
        <f>+F75/G75</f>
        <v>0.7865168539325843</v>
      </c>
      <c r="I75" s="3">
        <f>SUM(I59:I74)</f>
        <v>14</v>
      </c>
      <c r="J75" s="3">
        <f>SUM(J59:J74)</f>
        <v>183</v>
      </c>
      <c r="K75" s="3">
        <f>SUM(K59:K74)</f>
        <v>104</v>
      </c>
      <c r="L75" s="3">
        <f>SUM(L59:L74)</f>
        <v>58</v>
      </c>
      <c r="M75" s="6">
        <f>+K75/L75</f>
        <v>1.793103448275862</v>
      </c>
      <c r="N75" s="3">
        <f>SUM(N59:N74)</f>
        <v>16</v>
      </c>
      <c r="O75" s="3">
        <f>SUM(O59:O74)</f>
        <v>29</v>
      </c>
      <c r="P75" s="3">
        <f>SUM(P59:P74)</f>
        <v>494</v>
      </c>
      <c r="Q75" s="7">
        <f>SUM(R75:Z75)</f>
        <v>1779.6999999999998</v>
      </c>
      <c r="R75" s="8">
        <f>+P75</f>
        <v>494</v>
      </c>
      <c r="S75" s="8">
        <f>+J75*1.7</f>
        <v>311.09999999999997</v>
      </c>
      <c r="T75" s="8">
        <f>+K75*3</f>
        <v>312</v>
      </c>
      <c r="U75" s="8">
        <f>+I75*4</f>
        <v>56</v>
      </c>
      <c r="V75" s="8">
        <f>O75*4.4</f>
        <v>127.60000000000001</v>
      </c>
      <c r="W75" s="8">
        <f>+N75*6.5</f>
        <v>104</v>
      </c>
      <c r="X75" s="5">
        <f>IF(E75&lt;0.414,70,IF(E75&lt;0.427,85,IF(E75&lt;0.437,100,IF(E75&lt;0.444,115,IF(E75&lt;0.452,130,IF(E75&lt;0.46,145,IF(E75&lt;0.469,160,IF(E75&lt;0.481,175,190))))))))</f>
        <v>70</v>
      </c>
      <c r="Y75" s="5">
        <f>IF(H75&lt;0.687,70,IF(H75&lt;0.719,85,IF(H75&lt;0.74,100,IF(H75&lt;0.758,115,IF(H75&lt;0.776,130,IF(H75&lt;0.789,145,IF(H75&lt;0.804,160,IF(H75&lt;0.827,175,190))))))))</f>
        <v>145</v>
      </c>
      <c r="Z75" s="5">
        <f>IF(M75&lt;1.15,70,IF(M75&lt;1.29,85,IF(M75&lt;1.4,100,IF(M75&lt;1.5,115,IF(M75&lt;1.59,130,IF(M75&lt;1.72,145,IF(M75&lt;1.89,160,IF(M75&lt;2.09,175,190))))))))</f>
        <v>160</v>
      </c>
    </row>
    <row r="77" spans="1:16" ht="11.25">
      <c r="A77" s="1" t="s">
        <v>179</v>
      </c>
      <c r="B77" s="3" t="s">
        <v>0</v>
      </c>
      <c r="C77" s="3" t="s">
        <v>1</v>
      </c>
      <c r="D77" s="3" t="s">
        <v>2</v>
      </c>
      <c r="E77" s="3" t="s">
        <v>3</v>
      </c>
      <c r="F77" s="3" t="s">
        <v>4</v>
      </c>
      <c r="G77" s="3" t="s">
        <v>5</v>
      </c>
      <c r="H77" s="3" t="s">
        <v>6</v>
      </c>
      <c r="I77" s="3" t="s">
        <v>7</v>
      </c>
      <c r="J77" s="3" t="s">
        <v>8</v>
      </c>
      <c r="K77" s="3" t="s">
        <v>9</v>
      </c>
      <c r="L77" s="3" t="s">
        <v>10</v>
      </c>
      <c r="M77" s="3" t="s">
        <v>11</v>
      </c>
      <c r="N77" s="3" t="s">
        <v>12</v>
      </c>
      <c r="O77" s="3" t="s">
        <v>13</v>
      </c>
      <c r="P77" s="3" t="s">
        <v>14</v>
      </c>
    </row>
    <row r="78" spans="1:16" ht="11.25">
      <c r="A78" s="2" t="s">
        <v>47</v>
      </c>
      <c r="B78" s="4">
        <v>1</v>
      </c>
      <c r="C78" s="4">
        <v>7</v>
      </c>
      <c r="D78" s="4">
        <v>12</v>
      </c>
      <c r="E78" s="4">
        <v>58.3</v>
      </c>
      <c r="F78" s="4">
        <v>6</v>
      </c>
      <c r="G78" s="4">
        <v>6</v>
      </c>
      <c r="H78" s="4">
        <v>100</v>
      </c>
      <c r="I78" s="4">
        <v>1</v>
      </c>
      <c r="J78" s="4">
        <v>6</v>
      </c>
      <c r="K78" s="4">
        <v>1</v>
      </c>
      <c r="L78" s="4">
        <v>3</v>
      </c>
      <c r="M78" s="4">
        <v>0.333</v>
      </c>
      <c r="N78" s="4">
        <v>0</v>
      </c>
      <c r="O78" s="4">
        <v>0</v>
      </c>
      <c r="P78" s="4">
        <v>21</v>
      </c>
    </row>
    <row r="79" spans="1:16" ht="11.25">
      <c r="A79" s="2" t="s">
        <v>48</v>
      </c>
      <c r="B79" s="4">
        <v>2</v>
      </c>
      <c r="C79" s="4">
        <v>11</v>
      </c>
      <c r="D79" s="4">
        <v>24</v>
      </c>
      <c r="E79" s="4">
        <v>45.8</v>
      </c>
      <c r="F79" s="4">
        <v>0</v>
      </c>
      <c r="G79" s="4">
        <v>0</v>
      </c>
      <c r="H79" s="4">
        <v>0</v>
      </c>
      <c r="I79" s="4">
        <v>3</v>
      </c>
      <c r="J79" s="4">
        <v>11</v>
      </c>
      <c r="K79" s="4">
        <v>2</v>
      </c>
      <c r="L79" s="4">
        <v>3</v>
      </c>
      <c r="M79" s="4">
        <v>0.667</v>
      </c>
      <c r="N79" s="4">
        <v>0</v>
      </c>
      <c r="O79" s="4">
        <v>3</v>
      </c>
      <c r="P79" s="4">
        <v>25</v>
      </c>
    </row>
    <row r="80" spans="1:16" ht="11.25">
      <c r="A80" s="2" t="s">
        <v>49</v>
      </c>
      <c r="B80" s="4">
        <v>2</v>
      </c>
      <c r="C80" s="4">
        <v>14</v>
      </c>
      <c r="D80" s="4">
        <v>28</v>
      </c>
      <c r="E80" s="4">
        <v>50</v>
      </c>
      <c r="F80" s="4">
        <v>10</v>
      </c>
      <c r="G80" s="4">
        <v>10</v>
      </c>
      <c r="H80" s="4">
        <v>100</v>
      </c>
      <c r="I80" s="4">
        <v>3</v>
      </c>
      <c r="J80" s="4">
        <v>17</v>
      </c>
      <c r="K80" s="4">
        <v>2</v>
      </c>
      <c r="L80" s="4">
        <v>6</v>
      </c>
      <c r="M80" s="4">
        <v>0.333</v>
      </c>
      <c r="N80" s="4">
        <v>6</v>
      </c>
      <c r="O80" s="4">
        <v>0</v>
      </c>
      <c r="P80" s="4">
        <v>41</v>
      </c>
    </row>
    <row r="81" spans="1:16" ht="11.25">
      <c r="A81" s="2" t="s">
        <v>50</v>
      </c>
      <c r="B81" s="4">
        <v>1</v>
      </c>
      <c r="C81" s="4">
        <v>9</v>
      </c>
      <c r="D81" s="4">
        <v>16</v>
      </c>
      <c r="E81" s="4">
        <v>56.2</v>
      </c>
      <c r="F81" s="4">
        <v>13</v>
      </c>
      <c r="G81" s="4">
        <v>17</v>
      </c>
      <c r="H81" s="4">
        <v>76.5</v>
      </c>
      <c r="I81" s="4">
        <v>3</v>
      </c>
      <c r="J81" s="4">
        <v>3</v>
      </c>
      <c r="K81" s="4">
        <v>2</v>
      </c>
      <c r="L81" s="4">
        <v>6</v>
      </c>
      <c r="M81" s="4">
        <v>0.333</v>
      </c>
      <c r="N81" s="4">
        <v>0</v>
      </c>
      <c r="O81" s="4">
        <v>0</v>
      </c>
      <c r="P81" s="4">
        <v>34</v>
      </c>
    </row>
    <row r="82" spans="1:16" ht="11.25">
      <c r="A82" s="2" t="s">
        <v>51</v>
      </c>
      <c r="B82" s="4">
        <v>2</v>
      </c>
      <c r="C82" s="4">
        <v>8</v>
      </c>
      <c r="D82" s="4">
        <v>16</v>
      </c>
      <c r="E82" s="4">
        <v>50</v>
      </c>
      <c r="F82" s="4">
        <v>0</v>
      </c>
      <c r="G82" s="4">
        <v>0</v>
      </c>
      <c r="H82" s="4">
        <v>0</v>
      </c>
      <c r="I82" s="4">
        <v>0</v>
      </c>
      <c r="J82" s="4">
        <v>14</v>
      </c>
      <c r="K82" s="4">
        <v>0</v>
      </c>
      <c r="L82" s="4">
        <v>3</v>
      </c>
      <c r="M82" s="4">
        <v>0</v>
      </c>
      <c r="N82" s="4">
        <v>1</v>
      </c>
      <c r="O82" s="4">
        <v>1</v>
      </c>
      <c r="P82" s="4">
        <v>16</v>
      </c>
    </row>
    <row r="83" spans="1:16" ht="11.25">
      <c r="A83" s="2" t="s">
        <v>52</v>
      </c>
      <c r="B83" s="4">
        <v>2</v>
      </c>
      <c r="C83" s="4">
        <v>15</v>
      </c>
      <c r="D83" s="4">
        <v>24</v>
      </c>
      <c r="E83" s="4">
        <v>62.5</v>
      </c>
      <c r="F83" s="4">
        <v>4</v>
      </c>
      <c r="G83" s="4">
        <v>9</v>
      </c>
      <c r="H83" s="4">
        <v>44.4</v>
      </c>
      <c r="I83" s="4">
        <v>0</v>
      </c>
      <c r="J83" s="4">
        <v>6</v>
      </c>
      <c r="K83" s="4">
        <v>3</v>
      </c>
      <c r="L83" s="4">
        <v>2</v>
      </c>
      <c r="M83" s="4">
        <v>1.5</v>
      </c>
      <c r="N83" s="4">
        <v>1</v>
      </c>
      <c r="O83" s="4">
        <v>2</v>
      </c>
      <c r="P83" s="4">
        <v>34</v>
      </c>
    </row>
    <row r="84" spans="1:16" ht="11.25">
      <c r="A84" s="2" t="s">
        <v>53</v>
      </c>
      <c r="B84" s="4">
        <v>2</v>
      </c>
      <c r="C84" s="4">
        <v>19</v>
      </c>
      <c r="D84" s="4">
        <v>38</v>
      </c>
      <c r="E84" s="4">
        <v>50</v>
      </c>
      <c r="F84" s="4">
        <v>18</v>
      </c>
      <c r="G84" s="4">
        <v>22</v>
      </c>
      <c r="H84" s="4">
        <v>81.8</v>
      </c>
      <c r="I84" s="4">
        <v>0</v>
      </c>
      <c r="J84" s="4">
        <v>15</v>
      </c>
      <c r="K84" s="4">
        <v>3</v>
      </c>
      <c r="L84" s="4">
        <v>9</v>
      </c>
      <c r="M84" s="4">
        <v>0.333</v>
      </c>
      <c r="N84" s="4">
        <v>1</v>
      </c>
      <c r="O84" s="4">
        <v>1</v>
      </c>
      <c r="P84" s="4">
        <v>56</v>
      </c>
    </row>
    <row r="85" spans="1:16" ht="11.25">
      <c r="A85" s="19" t="s">
        <v>54</v>
      </c>
      <c r="B85" s="20">
        <v>2</v>
      </c>
      <c r="C85" s="20">
        <v>8</v>
      </c>
      <c r="D85" s="20">
        <v>15</v>
      </c>
      <c r="E85" s="20">
        <v>53.3</v>
      </c>
      <c r="F85" s="20">
        <v>0</v>
      </c>
      <c r="G85" s="20">
        <v>0</v>
      </c>
      <c r="H85" s="20">
        <v>0</v>
      </c>
      <c r="I85" s="20">
        <v>3</v>
      </c>
      <c r="J85" s="20">
        <v>3</v>
      </c>
      <c r="K85" s="20">
        <v>1</v>
      </c>
      <c r="L85" s="20">
        <v>2</v>
      </c>
      <c r="M85" s="20">
        <v>0.5</v>
      </c>
      <c r="N85" s="20">
        <v>1</v>
      </c>
      <c r="O85" s="20">
        <v>2</v>
      </c>
      <c r="P85" s="20">
        <v>19</v>
      </c>
    </row>
    <row r="86" spans="1:16" s="16" customFormat="1" ht="11.25">
      <c r="A86" s="16" t="s">
        <v>47</v>
      </c>
      <c r="B86" s="18">
        <v>4</v>
      </c>
      <c r="C86" s="18">
        <v>16</v>
      </c>
      <c r="D86" s="18">
        <v>40</v>
      </c>
      <c r="E86" s="18">
        <v>40</v>
      </c>
      <c r="F86" s="18">
        <v>8</v>
      </c>
      <c r="G86" s="18">
        <v>8</v>
      </c>
      <c r="H86" s="18">
        <v>100</v>
      </c>
      <c r="I86" s="18">
        <v>3</v>
      </c>
      <c r="J86" s="18">
        <v>12</v>
      </c>
      <c r="K86" s="18">
        <v>9</v>
      </c>
      <c r="L86" s="18">
        <v>14</v>
      </c>
      <c r="M86" s="18">
        <v>0.643</v>
      </c>
      <c r="N86" s="18">
        <v>1</v>
      </c>
      <c r="O86" s="18">
        <v>12</v>
      </c>
      <c r="P86" s="18">
        <v>43</v>
      </c>
    </row>
    <row r="87" spans="1:16" s="16" customFormat="1" ht="11.25">
      <c r="A87" s="16" t="s">
        <v>48</v>
      </c>
      <c r="B87" s="18">
        <v>3</v>
      </c>
      <c r="C87" s="18">
        <v>11</v>
      </c>
      <c r="D87" s="18">
        <v>39</v>
      </c>
      <c r="E87" s="18">
        <v>28.2</v>
      </c>
      <c r="F87" s="18">
        <v>8</v>
      </c>
      <c r="G87" s="18">
        <v>10</v>
      </c>
      <c r="H87" s="18">
        <v>80</v>
      </c>
      <c r="I87" s="18">
        <v>1</v>
      </c>
      <c r="J87" s="18">
        <v>14</v>
      </c>
      <c r="K87" s="18">
        <v>7</v>
      </c>
      <c r="L87" s="18">
        <v>5</v>
      </c>
      <c r="M87" s="18">
        <v>1.4</v>
      </c>
      <c r="N87" s="18">
        <v>1</v>
      </c>
      <c r="O87" s="18">
        <v>4</v>
      </c>
      <c r="P87" s="18">
        <v>31</v>
      </c>
    </row>
    <row r="88" spans="1:16" s="16" customFormat="1" ht="11.25">
      <c r="A88" s="16" t="s">
        <v>49</v>
      </c>
      <c r="B88" s="18">
        <v>4</v>
      </c>
      <c r="C88" s="18">
        <v>25</v>
      </c>
      <c r="D88" s="18">
        <v>59</v>
      </c>
      <c r="E88" s="18">
        <v>42.4</v>
      </c>
      <c r="F88" s="18">
        <v>30</v>
      </c>
      <c r="G88" s="18">
        <v>37</v>
      </c>
      <c r="H88" s="18">
        <v>81.1</v>
      </c>
      <c r="I88" s="18">
        <v>8</v>
      </c>
      <c r="J88" s="18">
        <v>21</v>
      </c>
      <c r="K88" s="18">
        <v>14</v>
      </c>
      <c r="L88" s="18">
        <v>10</v>
      </c>
      <c r="M88" s="18">
        <v>1.4</v>
      </c>
      <c r="N88" s="18">
        <v>5</v>
      </c>
      <c r="O88" s="18">
        <v>10</v>
      </c>
      <c r="P88" s="18">
        <v>88</v>
      </c>
    </row>
    <row r="89" spans="1:16" s="16" customFormat="1" ht="11.25">
      <c r="A89" s="16" t="s">
        <v>50</v>
      </c>
      <c r="B89" s="18">
        <v>3</v>
      </c>
      <c r="C89" s="18">
        <v>17</v>
      </c>
      <c r="D89" s="18">
        <v>37</v>
      </c>
      <c r="E89" s="18">
        <v>45.9</v>
      </c>
      <c r="F89" s="18">
        <v>19</v>
      </c>
      <c r="G89" s="18">
        <v>20</v>
      </c>
      <c r="H89" s="18">
        <v>95</v>
      </c>
      <c r="I89" s="18">
        <v>4</v>
      </c>
      <c r="J89" s="18">
        <v>26</v>
      </c>
      <c r="K89" s="18">
        <v>9</v>
      </c>
      <c r="L89" s="18">
        <v>11</v>
      </c>
      <c r="M89" s="18">
        <v>0.818</v>
      </c>
      <c r="N89" s="18">
        <v>0</v>
      </c>
      <c r="O89" s="18">
        <v>3</v>
      </c>
      <c r="P89" s="18">
        <v>57</v>
      </c>
    </row>
    <row r="90" spans="1:16" s="16" customFormat="1" ht="11.25">
      <c r="A90" s="16" t="s">
        <v>51</v>
      </c>
      <c r="B90" s="18">
        <v>4</v>
      </c>
      <c r="C90" s="18">
        <v>15</v>
      </c>
      <c r="D90" s="18">
        <v>36</v>
      </c>
      <c r="E90" s="18">
        <v>41.7</v>
      </c>
      <c r="F90" s="18">
        <v>8</v>
      </c>
      <c r="G90" s="18">
        <v>9</v>
      </c>
      <c r="H90" s="18">
        <v>88.9</v>
      </c>
      <c r="I90" s="18">
        <v>0</v>
      </c>
      <c r="J90" s="18">
        <v>33</v>
      </c>
      <c r="K90" s="18">
        <v>2</v>
      </c>
      <c r="L90" s="18">
        <v>3</v>
      </c>
      <c r="M90" s="18">
        <v>0.667</v>
      </c>
      <c r="N90" s="18">
        <v>5</v>
      </c>
      <c r="O90" s="18">
        <v>2</v>
      </c>
      <c r="P90" s="18">
        <v>38</v>
      </c>
    </row>
    <row r="91" spans="1:16" s="16" customFormat="1" ht="11.25">
      <c r="A91" s="16" t="s">
        <v>52</v>
      </c>
      <c r="B91" s="18">
        <v>4</v>
      </c>
      <c r="C91" s="18">
        <v>19</v>
      </c>
      <c r="D91" s="18">
        <v>36</v>
      </c>
      <c r="E91" s="18">
        <v>52.8</v>
      </c>
      <c r="F91" s="18">
        <v>12</v>
      </c>
      <c r="G91" s="18">
        <v>14</v>
      </c>
      <c r="H91" s="18">
        <v>85.7</v>
      </c>
      <c r="I91" s="18">
        <v>0</v>
      </c>
      <c r="J91" s="18">
        <v>22</v>
      </c>
      <c r="K91" s="18">
        <v>11</v>
      </c>
      <c r="L91" s="18">
        <v>4</v>
      </c>
      <c r="M91" s="18">
        <v>2.75</v>
      </c>
      <c r="N91" s="18">
        <v>0</v>
      </c>
      <c r="O91" s="18">
        <v>5</v>
      </c>
      <c r="P91" s="18">
        <v>50</v>
      </c>
    </row>
    <row r="92" spans="1:16" s="16" customFormat="1" ht="11.25">
      <c r="A92" s="16" t="s">
        <v>53</v>
      </c>
      <c r="B92" s="18">
        <v>3</v>
      </c>
      <c r="C92" s="18">
        <v>28</v>
      </c>
      <c r="D92" s="18">
        <v>60</v>
      </c>
      <c r="E92" s="18">
        <v>46.7</v>
      </c>
      <c r="F92" s="18">
        <v>21</v>
      </c>
      <c r="G92" s="18">
        <v>27</v>
      </c>
      <c r="H92" s="18">
        <v>77.8</v>
      </c>
      <c r="I92" s="18">
        <v>0</v>
      </c>
      <c r="J92" s="18">
        <v>25</v>
      </c>
      <c r="K92" s="18">
        <v>3</v>
      </c>
      <c r="L92" s="18">
        <v>7</v>
      </c>
      <c r="M92" s="18">
        <v>0.429</v>
      </c>
      <c r="N92" s="18">
        <v>5</v>
      </c>
      <c r="O92" s="18">
        <v>3</v>
      </c>
      <c r="P92" s="18">
        <v>77</v>
      </c>
    </row>
    <row r="93" spans="1:16" s="16" customFormat="1" ht="11.25">
      <c r="A93" s="16" t="s">
        <v>54</v>
      </c>
      <c r="B93" s="18">
        <v>3</v>
      </c>
      <c r="C93" s="18">
        <v>5</v>
      </c>
      <c r="D93" s="18">
        <v>20</v>
      </c>
      <c r="E93" s="18">
        <v>25</v>
      </c>
      <c r="F93" s="18">
        <v>1</v>
      </c>
      <c r="G93" s="18">
        <v>2</v>
      </c>
      <c r="H93" s="18">
        <v>50</v>
      </c>
      <c r="I93" s="18">
        <v>0</v>
      </c>
      <c r="J93" s="18">
        <v>6</v>
      </c>
      <c r="K93" s="18">
        <v>1</v>
      </c>
      <c r="L93" s="18">
        <v>4</v>
      </c>
      <c r="M93" s="18">
        <v>0.25</v>
      </c>
      <c r="N93" s="18">
        <v>0</v>
      </c>
      <c r="O93" s="18">
        <v>1</v>
      </c>
      <c r="P93" s="18">
        <v>11</v>
      </c>
    </row>
    <row r="94" spans="1:26" ht="11.25">
      <c r="A94" s="1" t="s">
        <v>203</v>
      </c>
      <c r="B94" s="3">
        <f>SUM(B78:B93)</f>
        <v>42</v>
      </c>
      <c r="C94" s="3">
        <f>SUM(C78:C93)</f>
        <v>227</v>
      </c>
      <c r="D94" s="3">
        <f>SUM(D78:D93)</f>
        <v>500</v>
      </c>
      <c r="E94" s="6">
        <f>+C94/D94</f>
        <v>0.454</v>
      </c>
      <c r="F94" s="3">
        <f>SUM(F78:F93)</f>
        <v>158</v>
      </c>
      <c r="G94" s="3">
        <f>SUM(G78:G93)</f>
        <v>191</v>
      </c>
      <c r="H94" s="6">
        <f>+F94/G94</f>
        <v>0.8272251308900523</v>
      </c>
      <c r="I94" s="3">
        <f>SUM(I78:I93)</f>
        <v>29</v>
      </c>
      <c r="J94" s="3">
        <f>SUM(J78:J93)</f>
        <v>234</v>
      </c>
      <c r="K94" s="3">
        <f>SUM(K78:K93)</f>
        <v>70</v>
      </c>
      <c r="L94" s="3">
        <f>SUM(L78:L93)</f>
        <v>92</v>
      </c>
      <c r="M94" s="6">
        <f>+K94/L94</f>
        <v>0.7608695652173914</v>
      </c>
      <c r="N94" s="3">
        <f>SUM(N78:N93)</f>
        <v>27</v>
      </c>
      <c r="O94" s="3">
        <f>SUM(O78:O93)</f>
        <v>49</v>
      </c>
      <c r="P94" s="3">
        <f>SUM(P78:P93)</f>
        <v>641</v>
      </c>
      <c r="Q94" s="7">
        <f>SUM(R94:Z94)</f>
        <v>2160.9</v>
      </c>
      <c r="R94" s="8">
        <f>+P94</f>
        <v>641</v>
      </c>
      <c r="S94" s="8">
        <f>+J94*1.7</f>
        <v>397.8</v>
      </c>
      <c r="T94" s="8">
        <f>+K94*3</f>
        <v>210</v>
      </c>
      <c r="U94" s="8">
        <f>+I94*4</f>
        <v>116</v>
      </c>
      <c r="V94" s="8">
        <f>O94*4.4</f>
        <v>215.60000000000002</v>
      </c>
      <c r="W94" s="8">
        <f>+N94*6.5</f>
        <v>175.5</v>
      </c>
      <c r="X94" s="5">
        <f>IF(E94&lt;0.414,70,IF(E94&lt;0.427,85,IF(E94&lt;0.437,100,IF(E94&lt;0.444,115,IF(E94&lt;0.452,130,IF(E94&lt;0.46,145,IF(E94&lt;0.469,160,IF(E94&lt;0.481,175,190))))))))</f>
        <v>145</v>
      </c>
      <c r="Y94" s="5">
        <f>IF(H94&lt;0.687,70,IF(H94&lt;0.719,85,IF(H94&lt;0.74,100,IF(H94&lt;0.758,115,IF(H94&lt;0.776,130,IF(H94&lt;0.789,145,IF(H94&lt;0.804,160,IF(H94&lt;0.827,175,190))))))))</f>
        <v>190</v>
      </c>
      <c r="Z94" s="5">
        <f>IF(M94&lt;1.15,70,IF(M94&lt;1.29,85,IF(M94&lt;1.4,100,IF(M94&lt;1.5,115,IF(M94&lt;1.59,130,IF(M94&lt;1.72,145,IF(M94&lt;1.89,160,IF(M94&lt;2.09,175,190))))))))</f>
        <v>70</v>
      </c>
    </row>
    <row r="96" spans="1:16" ht="11.25">
      <c r="A96" s="1" t="s">
        <v>180</v>
      </c>
      <c r="B96" s="3" t="s">
        <v>0</v>
      </c>
      <c r="C96" s="3" t="s">
        <v>1</v>
      </c>
      <c r="D96" s="3" t="s">
        <v>2</v>
      </c>
      <c r="E96" s="3" t="s">
        <v>3</v>
      </c>
      <c r="F96" s="3" t="s">
        <v>4</v>
      </c>
      <c r="G96" s="3" t="s">
        <v>5</v>
      </c>
      <c r="H96" s="3" t="s">
        <v>6</v>
      </c>
      <c r="I96" s="3" t="s">
        <v>7</v>
      </c>
      <c r="J96" s="3" t="s">
        <v>8</v>
      </c>
      <c r="K96" s="3" t="s">
        <v>9</v>
      </c>
      <c r="L96" s="3" t="s">
        <v>10</v>
      </c>
      <c r="M96" s="3" t="s">
        <v>11</v>
      </c>
      <c r="N96" s="3" t="s">
        <v>12</v>
      </c>
      <c r="O96" s="3" t="s">
        <v>13</v>
      </c>
      <c r="P96" s="3" t="s">
        <v>14</v>
      </c>
    </row>
    <row r="97" spans="1:16" ht="11.25">
      <c r="A97" s="2" t="s">
        <v>55</v>
      </c>
      <c r="B97" s="4">
        <v>2</v>
      </c>
      <c r="C97" s="4">
        <v>8</v>
      </c>
      <c r="D97" s="4">
        <v>18</v>
      </c>
      <c r="E97" s="4">
        <v>44.4</v>
      </c>
      <c r="F97" s="4">
        <v>3</v>
      </c>
      <c r="G97" s="4">
        <v>5</v>
      </c>
      <c r="H97" s="4">
        <v>60</v>
      </c>
      <c r="I97" s="4">
        <v>3</v>
      </c>
      <c r="J97" s="4">
        <v>8</v>
      </c>
      <c r="K97" s="4">
        <v>5</v>
      </c>
      <c r="L97" s="4">
        <v>1</v>
      </c>
      <c r="M97" s="4">
        <v>5</v>
      </c>
      <c r="N97" s="4">
        <v>3</v>
      </c>
      <c r="O97" s="4">
        <v>6</v>
      </c>
      <c r="P97" s="4">
        <v>22</v>
      </c>
    </row>
    <row r="98" spans="1:16" ht="11.25">
      <c r="A98" s="2" t="s">
        <v>56</v>
      </c>
      <c r="B98" s="4">
        <v>1</v>
      </c>
      <c r="C98" s="4">
        <v>4</v>
      </c>
      <c r="D98" s="4">
        <v>7</v>
      </c>
      <c r="E98" s="4">
        <v>57.1</v>
      </c>
      <c r="F98" s="4">
        <v>2</v>
      </c>
      <c r="G98" s="4">
        <v>2</v>
      </c>
      <c r="H98" s="4">
        <v>100</v>
      </c>
      <c r="I98" s="4">
        <v>4</v>
      </c>
      <c r="J98" s="4">
        <v>1</v>
      </c>
      <c r="K98" s="4">
        <v>3</v>
      </c>
      <c r="L98" s="4">
        <v>1</v>
      </c>
      <c r="M98" s="4">
        <v>3</v>
      </c>
      <c r="N98" s="4">
        <v>0</v>
      </c>
      <c r="O98" s="4">
        <v>0</v>
      </c>
      <c r="P98" s="4">
        <v>14</v>
      </c>
    </row>
    <row r="99" spans="1:16" ht="11.25">
      <c r="A99" s="2" t="s">
        <v>57</v>
      </c>
      <c r="B99" s="4">
        <v>2</v>
      </c>
      <c r="C99" s="4">
        <v>9</v>
      </c>
      <c r="D99" s="4">
        <v>18</v>
      </c>
      <c r="E99" s="4">
        <v>50</v>
      </c>
      <c r="F99" s="4">
        <v>7</v>
      </c>
      <c r="G99" s="4">
        <v>8</v>
      </c>
      <c r="H99" s="4">
        <v>87.5</v>
      </c>
      <c r="I99" s="4">
        <v>0</v>
      </c>
      <c r="J99" s="4">
        <v>14</v>
      </c>
      <c r="K99" s="4">
        <v>2</v>
      </c>
      <c r="L99" s="4">
        <v>4</v>
      </c>
      <c r="M99" s="4">
        <v>0.5</v>
      </c>
      <c r="N99" s="4">
        <v>2</v>
      </c>
      <c r="O99" s="4">
        <v>0</v>
      </c>
      <c r="P99" s="4">
        <v>25</v>
      </c>
    </row>
    <row r="100" spans="1:16" ht="11.25">
      <c r="A100" s="2" t="s">
        <v>58</v>
      </c>
      <c r="B100" s="4">
        <v>2</v>
      </c>
      <c r="C100" s="4">
        <v>16</v>
      </c>
      <c r="D100" s="4">
        <v>29</v>
      </c>
      <c r="E100" s="4">
        <v>55.2</v>
      </c>
      <c r="F100" s="4">
        <v>4</v>
      </c>
      <c r="G100" s="4">
        <v>5</v>
      </c>
      <c r="H100" s="4">
        <v>80</v>
      </c>
      <c r="I100" s="4">
        <v>5</v>
      </c>
      <c r="J100" s="4">
        <v>8</v>
      </c>
      <c r="K100" s="4">
        <v>3</v>
      </c>
      <c r="L100" s="4">
        <v>6</v>
      </c>
      <c r="M100" s="4">
        <v>0.5</v>
      </c>
      <c r="N100" s="4">
        <v>0</v>
      </c>
      <c r="O100" s="4">
        <v>2</v>
      </c>
      <c r="P100" s="4">
        <v>41</v>
      </c>
    </row>
    <row r="101" spans="1:16" ht="11.25">
      <c r="A101" s="2" t="s">
        <v>59</v>
      </c>
      <c r="B101" s="4">
        <v>1</v>
      </c>
      <c r="C101" s="4">
        <v>10</v>
      </c>
      <c r="D101" s="4">
        <v>25</v>
      </c>
      <c r="E101" s="4">
        <v>40</v>
      </c>
      <c r="F101" s="4">
        <v>4</v>
      </c>
      <c r="G101" s="4">
        <v>6</v>
      </c>
      <c r="H101" s="4">
        <v>66.7</v>
      </c>
      <c r="I101" s="4">
        <v>0</v>
      </c>
      <c r="J101" s="4">
        <v>2</v>
      </c>
      <c r="K101" s="4">
        <v>6</v>
      </c>
      <c r="L101" s="4">
        <v>3</v>
      </c>
      <c r="M101" s="4">
        <v>2</v>
      </c>
      <c r="N101" s="4">
        <v>0</v>
      </c>
      <c r="O101" s="4">
        <v>1</v>
      </c>
      <c r="P101" s="4">
        <v>24</v>
      </c>
    </row>
    <row r="102" spans="1:16" ht="11.25">
      <c r="A102" s="2" t="s">
        <v>60</v>
      </c>
      <c r="B102" s="4">
        <v>2</v>
      </c>
      <c r="C102" s="4">
        <v>11</v>
      </c>
      <c r="D102" s="4">
        <v>20</v>
      </c>
      <c r="E102" s="4">
        <v>55</v>
      </c>
      <c r="F102" s="4">
        <v>6</v>
      </c>
      <c r="G102" s="4">
        <v>7</v>
      </c>
      <c r="H102" s="4">
        <v>85.7</v>
      </c>
      <c r="I102" s="4">
        <v>0</v>
      </c>
      <c r="J102" s="4">
        <v>5</v>
      </c>
      <c r="K102" s="4">
        <v>1</v>
      </c>
      <c r="L102" s="4">
        <v>1</v>
      </c>
      <c r="M102" s="4">
        <v>1</v>
      </c>
      <c r="N102" s="4">
        <v>3</v>
      </c>
      <c r="O102" s="4">
        <v>2</v>
      </c>
      <c r="P102" s="4">
        <v>28</v>
      </c>
    </row>
    <row r="103" spans="1:16" ht="11.25">
      <c r="A103" s="2" t="s">
        <v>61</v>
      </c>
      <c r="B103" s="4">
        <v>2</v>
      </c>
      <c r="C103" s="4">
        <v>6</v>
      </c>
      <c r="D103" s="4">
        <v>16</v>
      </c>
      <c r="E103" s="4">
        <v>37.5</v>
      </c>
      <c r="F103" s="4">
        <v>1</v>
      </c>
      <c r="G103" s="4">
        <v>1</v>
      </c>
      <c r="H103" s="4">
        <v>100</v>
      </c>
      <c r="I103" s="4">
        <v>0</v>
      </c>
      <c r="J103" s="4">
        <v>14</v>
      </c>
      <c r="K103" s="4">
        <v>2</v>
      </c>
      <c r="L103" s="4">
        <v>3</v>
      </c>
      <c r="M103" s="4">
        <v>0.667</v>
      </c>
      <c r="N103" s="4">
        <v>0</v>
      </c>
      <c r="O103" s="4">
        <v>3</v>
      </c>
      <c r="P103" s="4">
        <v>13</v>
      </c>
    </row>
    <row r="104" spans="1:16" ht="11.25">
      <c r="A104" s="19" t="s">
        <v>62</v>
      </c>
      <c r="B104" s="20">
        <v>1</v>
      </c>
      <c r="C104" s="20">
        <v>2</v>
      </c>
      <c r="D104" s="20">
        <v>6</v>
      </c>
      <c r="E104" s="20">
        <v>33.3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2</v>
      </c>
      <c r="L104" s="20">
        <v>1</v>
      </c>
      <c r="M104" s="20">
        <v>2</v>
      </c>
      <c r="N104" s="20">
        <v>0</v>
      </c>
      <c r="O104" s="20">
        <v>0</v>
      </c>
      <c r="P104" s="20">
        <v>4</v>
      </c>
    </row>
    <row r="105" spans="1:16" s="16" customFormat="1" ht="11.25">
      <c r="A105" s="16" t="s">
        <v>55</v>
      </c>
      <c r="B105" s="18">
        <v>3</v>
      </c>
      <c r="C105" s="18">
        <v>8</v>
      </c>
      <c r="D105" s="18">
        <v>23</v>
      </c>
      <c r="E105" s="18">
        <v>34.8</v>
      </c>
      <c r="F105" s="18">
        <v>4</v>
      </c>
      <c r="G105" s="18">
        <v>8</v>
      </c>
      <c r="H105" s="18">
        <v>50</v>
      </c>
      <c r="I105" s="18">
        <v>2</v>
      </c>
      <c r="J105" s="18">
        <v>16</v>
      </c>
      <c r="K105" s="18">
        <v>2</v>
      </c>
      <c r="L105" s="18">
        <v>2</v>
      </c>
      <c r="M105" s="18">
        <v>1</v>
      </c>
      <c r="N105" s="18">
        <v>1</v>
      </c>
      <c r="O105" s="18">
        <v>3</v>
      </c>
      <c r="P105" s="18">
        <v>22</v>
      </c>
    </row>
    <row r="106" spans="1:16" s="16" customFormat="1" ht="11.25">
      <c r="A106" s="16" t="s">
        <v>56</v>
      </c>
      <c r="B106" s="18">
        <v>4</v>
      </c>
      <c r="C106" s="18">
        <v>49</v>
      </c>
      <c r="D106" s="18">
        <v>82</v>
      </c>
      <c r="E106" s="18">
        <v>59.8</v>
      </c>
      <c r="F106" s="18">
        <v>33</v>
      </c>
      <c r="G106" s="18">
        <v>40</v>
      </c>
      <c r="H106" s="18">
        <v>82.5</v>
      </c>
      <c r="I106" s="18">
        <v>3</v>
      </c>
      <c r="J106" s="18">
        <v>26</v>
      </c>
      <c r="K106" s="18">
        <v>30</v>
      </c>
      <c r="L106" s="18">
        <v>13</v>
      </c>
      <c r="M106" s="18">
        <v>2.308</v>
      </c>
      <c r="N106" s="18">
        <v>3</v>
      </c>
      <c r="O106" s="18">
        <v>10</v>
      </c>
      <c r="P106" s="18">
        <v>134</v>
      </c>
    </row>
    <row r="107" spans="1:16" s="16" customFormat="1" ht="11.25">
      <c r="A107" s="16" t="s">
        <v>57</v>
      </c>
      <c r="B107" s="18">
        <v>3</v>
      </c>
      <c r="C107" s="18">
        <v>8</v>
      </c>
      <c r="D107" s="18">
        <v>17</v>
      </c>
      <c r="E107" s="18">
        <v>47.1</v>
      </c>
      <c r="F107" s="18">
        <v>4</v>
      </c>
      <c r="G107" s="18">
        <v>4</v>
      </c>
      <c r="H107" s="18">
        <v>100</v>
      </c>
      <c r="I107" s="18">
        <v>0</v>
      </c>
      <c r="J107" s="18">
        <v>17</v>
      </c>
      <c r="K107" s="18">
        <v>2</v>
      </c>
      <c r="L107" s="18">
        <v>12</v>
      </c>
      <c r="M107" s="18">
        <v>0.167</v>
      </c>
      <c r="N107" s="18">
        <v>1</v>
      </c>
      <c r="O107" s="18">
        <v>0</v>
      </c>
      <c r="P107" s="18">
        <v>20</v>
      </c>
    </row>
    <row r="108" spans="1:16" s="16" customFormat="1" ht="11.25">
      <c r="A108" s="16" t="s">
        <v>59</v>
      </c>
      <c r="B108" s="18">
        <v>4</v>
      </c>
      <c r="C108" s="18">
        <v>36</v>
      </c>
      <c r="D108" s="18">
        <v>96</v>
      </c>
      <c r="E108" s="18">
        <v>37.5</v>
      </c>
      <c r="F108" s="18">
        <v>37</v>
      </c>
      <c r="G108" s="18">
        <v>43</v>
      </c>
      <c r="H108" s="18">
        <v>86</v>
      </c>
      <c r="I108" s="18">
        <v>9</v>
      </c>
      <c r="J108" s="18">
        <v>25</v>
      </c>
      <c r="K108" s="18">
        <v>18</v>
      </c>
      <c r="L108" s="18">
        <v>11</v>
      </c>
      <c r="M108" s="18">
        <v>1.636</v>
      </c>
      <c r="N108" s="18">
        <v>1</v>
      </c>
      <c r="O108" s="18">
        <v>5</v>
      </c>
      <c r="P108" s="18">
        <v>118</v>
      </c>
    </row>
    <row r="109" spans="1:16" s="16" customFormat="1" ht="11.25">
      <c r="A109" s="16" t="s">
        <v>212</v>
      </c>
      <c r="B109" s="18">
        <v>4</v>
      </c>
      <c r="C109" s="18">
        <v>15</v>
      </c>
      <c r="D109" s="18">
        <v>33</v>
      </c>
      <c r="E109" s="18">
        <v>45.5</v>
      </c>
      <c r="F109" s="18">
        <v>5</v>
      </c>
      <c r="G109" s="18">
        <v>6</v>
      </c>
      <c r="H109" s="18">
        <v>83.3</v>
      </c>
      <c r="I109" s="18">
        <v>1</v>
      </c>
      <c r="J109" s="18">
        <v>28</v>
      </c>
      <c r="K109" s="18">
        <v>5</v>
      </c>
      <c r="L109" s="18">
        <v>5</v>
      </c>
      <c r="M109" s="18">
        <v>1</v>
      </c>
      <c r="N109" s="18">
        <v>8</v>
      </c>
      <c r="O109" s="18">
        <v>4</v>
      </c>
      <c r="P109" s="18">
        <v>36</v>
      </c>
    </row>
    <row r="110" spans="1:16" s="16" customFormat="1" ht="11.25">
      <c r="A110" s="16" t="s">
        <v>60</v>
      </c>
      <c r="B110" s="18">
        <v>3</v>
      </c>
      <c r="C110" s="18">
        <v>9</v>
      </c>
      <c r="D110" s="18">
        <v>19</v>
      </c>
      <c r="E110" s="18">
        <v>47.4</v>
      </c>
      <c r="F110" s="18">
        <v>1</v>
      </c>
      <c r="G110" s="18">
        <v>5</v>
      </c>
      <c r="H110" s="18">
        <v>20</v>
      </c>
      <c r="I110" s="18">
        <v>0</v>
      </c>
      <c r="J110" s="18">
        <v>15</v>
      </c>
      <c r="K110" s="18">
        <v>3</v>
      </c>
      <c r="L110" s="18">
        <v>3</v>
      </c>
      <c r="M110" s="18">
        <v>1</v>
      </c>
      <c r="N110" s="18">
        <v>1</v>
      </c>
      <c r="O110" s="18">
        <v>1</v>
      </c>
      <c r="P110" s="18">
        <v>19</v>
      </c>
    </row>
    <row r="111" spans="1:16" s="16" customFormat="1" ht="11.25">
      <c r="A111" s="16" t="s">
        <v>61</v>
      </c>
      <c r="B111" s="18">
        <v>3</v>
      </c>
      <c r="C111" s="18">
        <v>6</v>
      </c>
      <c r="D111" s="18">
        <v>21</v>
      </c>
      <c r="E111" s="18">
        <v>28.6</v>
      </c>
      <c r="F111" s="18">
        <v>2</v>
      </c>
      <c r="G111" s="18">
        <v>2</v>
      </c>
      <c r="H111" s="18">
        <v>100</v>
      </c>
      <c r="I111" s="18">
        <v>2</v>
      </c>
      <c r="J111" s="18">
        <v>10</v>
      </c>
      <c r="K111" s="18">
        <v>5</v>
      </c>
      <c r="L111" s="18">
        <v>6</v>
      </c>
      <c r="M111" s="18">
        <v>0.833</v>
      </c>
      <c r="N111" s="18">
        <v>4</v>
      </c>
      <c r="O111" s="18">
        <v>3</v>
      </c>
      <c r="P111" s="18">
        <v>16</v>
      </c>
    </row>
    <row r="112" spans="1:16" s="16" customFormat="1" ht="11.25">
      <c r="A112" s="16" t="s">
        <v>62</v>
      </c>
      <c r="B112" s="18">
        <v>4</v>
      </c>
      <c r="C112" s="18">
        <v>9</v>
      </c>
      <c r="D112" s="18">
        <v>21</v>
      </c>
      <c r="E112" s="18">
        <v>42.9</v>
      </c>
      <c r="F112" s="18">
        <v>6</v>
      </c>
      <c r="G112" s="18">
        <v>10</v>
      </c>
      <c r="H112" s="18">
        <v>60</v>
      </c>
      <c r="I112" s="18">
        <v>1</v>
      </c>
      <c r="J112" s="18">
        <v>13</v>
      </c>
      <c r="K112" s="18">
        <v>23</v>
      </c>
      <c r="L112" s="18">
        <v>5</v>
      </c>
      <c r="M112" s="18">
        <v>4.6</v>
      </c>
      <c r="N112" s="18">
        <v>0</v>
      </c>
      <c r="O112" s="18">
        <v>1</v>
      </c>
      <c r="P112" s="18">
        <v>25</v>
      </c>
    </row>
    <row r="113" spans="1:26" ht="11.25">
      <c r="A113" s="1" t="s">
        <v>203</v>
      </c>
      <c r="B113" s="3">
        <f>SUM(B97:B112)</f>
        <v>41</v>
      </c>
      <c r="C113" s="3">
        <f>SUM(C97:C112)</f>
        <v>206</v>
      </c>
      <c r="D113" s="3">
        <f>SUM(D97:D112)</f>
        <v>451</v>
      </c>
      <c r="E113" s="6">
        <f>+C113/D113</f>
        <v>0.4567627494456763</v>
      </c>
      <c r="F113" s="3">
        <f>SUM(F97:F112)</f>
        <v>119</v>
      </c>
      <c r="G113" s="3">
        <f>SUM(G97:G112)</f>
        <v>152</v>
      </c>
      <c r="H113" s="6">
        <f>+F113/G113</f>
        <v>0.7828947368421053</v>
      </c>
      <c r="I113" s="3">
        <f>SUM(I97:I112)</f>
        <v>30</v>
      </c>
      <c r="J113" s="3">
        <f>SUM(J97:J112)</f>
        <v>202</v>
      </c>
      <c r="K113" s="3">
        <f>SUM(K97:K112)</f>
        <v>112</v>
      </c>
      <c r="L113" s="3">
        <f>SUM(L97:L112)</f>
        <v>77</v>
      </c>
      <c r="M113" s="6">
        <f>+K113/L113</f>
        <v>1.4545454545454546</v>
      </c>
      <c r="N113" s="3">
        <f>SUM(N97:N112)</f>
        <v>27</v>
      </c>
      <c r="O113" s="3">
        <f>SUM(O97:O112)</f>
        <v>41</v>
      </c>
      <c r="P113" s="3">
        <f>SUM(P97:P112)</f>
        <v>561</v>
      </c>
      <c r="Q113" s="7">
        <f>SUM(R113:Z113)</f>
        <v>2121.3</v>
      </c>
      <c r="R113" s="8">
        <f>+P113</f>
        <v>561</v>
      </c>
      <c r="S113" s="8">
        <f>+J113*1.7</f>
        <v>343.4</v>
      </c>
      <c r="T113" s="8">
        <f>+K113*3</f>
        <v>336</v>
      </c>
      <c r="U113" s="8">
        <f>+I113*4</f>
        <v>120</v>
      </c>
      <c r="V113" s="8">
        <f>O113*4.4</f>
        <v>180.4</v>
      </c>
      <c r="W113" s="8">
        <f>+N113*6.5</f>
        <v>175.5</v>
      </c>
      <c r="X113" s="5">
        <f>IF(E113&lt;0.414,70,IF(E113&lt;0.427,85,IF(E113&lt;0.437,100,IF(E113&lt;0.444,115,IF(E113&lt;0.452,130,IF(E113&lt;0.46,145,IF(E113&lt;0.469,160,IF(E113&lt;0.481,175,190))))))))</f>
        <v>145</v>
      </c>
      <c r="Y113" s="5">
        <f>IF(H113&lt;0.687,70,IF(H113&lt;0.719,85,IF(H113&lt;0.74,100,IF(H113&lt;0.758,115,IF(H113&lt;0.776,130,IF(H113&lt;0.789,145,IF(H113&lt;0.804,160,IF(H113&lt;0.827,175,190))))))))</f>
        <v>145</v>
      </c>
      <c r="Z113" s="5">
        <f>IF(M113&lt;1.15,70,IF(M113&lt;1.29,85,IF(M113&lt;1.4,100,IF(M113&lt;1.5,115,IF(M113&lt;1.59,130,IF(M113&lt;1.72,145,IF(M113&lt;1.89,160,IF(M113&lt;2.09,175,190))))))))</f>
        <v>115</v>
      </c>
    </row>
    <row r="115" spans="1:16" ht="11.25">
      <c r="A115" s="1" t="s">
        <v>181</v>
      </c>
      <c r="B115" s="3" t="s">
        <v>0</v>
      </c>
      <c r="C115" s="3" t="s">
        <v>1</v>
      </c>
      <c r="D115" s="3" t="s">
        <v>2</v>
      </c>
      <c r="E115" s="3" t="s">
        <v>3</v>
      </c>
      <c r="F115" s="3" t="s">
        <v>4</v>
      </c>
      <c r="G115" s="3" t="s">
        <v>5</v>
      </c>
      <c r="H115" s="3" t="s">
        <v>6</v>
      </c>
      <c r="I115" s="3" t="s">
        <v>7</v>
      </c>
      <c r="J115" s="3" t="s">
        <v>8</v>
      </c>
      <c r="K115" s="3" t="s">
        <v>9</v>
      </c>
      <c r="L115" s="3" t="s">
        <v>10</v>
      </c>
      <c r="M115" s="3" t="s">
        <v>11</v>
      </c>
      <c r="N115" s="3" t="s">
        <v>12</v>
      </c>
      <c r="O115" s="3" t="s">
        <v>13</v>
      </c>
      <c r="P115" s="3" t="s">
        <v>14</v>
      </c>
    </row>
    <row r="116" spans="1:16" ht="11.25">
      <c r="A116" s="2" t="s">
        <v>63</v>
      </c>
      <c r="B116" s="4">
        <v>2</v>
      </c>
      <c r="C116" s="4">
        <v>4</v>
      </c>
      <c r="D116" s="4">
        <v>4</v>
      </c>
      <c r="E116" s="4">
        <v>100</v>
      </c>
      <c r="F116" s="4">
        <v>4</v>
      </c>
      <c r="G116" s="4">
        <v>8</v>
      </c>
      <c r="H116" s="4">
        <v>50</v>
      </c>
      <c r="I116" s="4">
        <v>0</v>
      </c>
      <c r="J116" s="4">
        <v>17</v>
      </c>
      <c r="K116" s="4">
        <v>2</v>
      </c>
      <c r="L116" s="4">
        <v>1</v>
      </c>
      <c r="M116" s="4">
        <v>2</v>
      </c>
      <c r="N116" s="4">
        <v>1</v>
      </c>
      <c r="O116" s="4">
        <v>3</v>
      </c>
      <c r="P116" s="4">
        <v>12</v>
      </c>
    </row>
    <row r="117" spans="1:16" ht="11.25">
      <c r="A117" s="2" t="s">
        <v>64</v>
      </c>
      <c r="B117" s="4">
        <v>2</v>
      </c>
      <c r="C117" s="4">
        <v>14</v>
      </c>
      <c r="D117" s="4">
        <v>26</v>
      </c>
      <c r="E117" s="4">
        <v>53.8</v>
      </c>
      <c r="F117" s="4">
        <v>8</v>
      </c>
      <c r="G117" s="4">
        <v>9</v>
      </c>
      <c r="H117" s="4">
        <v>88.9</v>
      </c>
      <c r="I117" s="4">
        <v>0</v>
      </c>
      <c r="J117" s="4">
        <v>2</v>
      </c>
      <c r="K117" s="4">
        <v>19</v>
      </c>
      <c r="L117" s="4">
        <v>6</v>
      </c>
      <c r="M117" s="4">
        <v>3.167</v>
      </c>
      <c r="N117" s="4">
        <v>2</v>
      </c>
      <c r="O117" s="4">
        <v>13</v>
      </c>
      <c r="P117" s="4">
        <v>36</v>
      </c>
    </row>
    <row r="118" spans="1:16" ht="11.25">
      <c r="A118" s="2" t="s">
        <v>65</v>
      </c>
      <c r="B118" s="4">
        <v>2</v>
      </c>
      <c r="C118" s="4">
        <v>8</v>
      </c>
      <c r="D118" s="4">
        <v>18</v>
      </c>
      <c r="E118" s="4">
        <v>44.4</v>
      </c>
      <c r="F118" s="4">
        <v>4</v>
      </c>
      <c r="G118" s="4">
        <v>4</v>
      </c>
      <c r="H118" s="4">
        <v>100</v>
      </c>
      <c r="I118" s="4">
        <v>0</v>
      </c>
      <c r="J118" s="4">
        <v>24</v>
      </c>
      <c r="K118" s="4">
        <v>3</v>
      </c>
      <c r="L118" s="4">
        <v>3</v>
      </c>
      <c r="M118" s="4">
        <v>1</v>
      </c>
      <c r="N118" s="4">
        <v>3</v>
      </c>
      <c r="O118" s="4">
        <v>0</v>
      </c>
      <c r="P118" s="4">
        <v>20</v>
      </c>
    </row>
    <row r="119" spans="1:16" ht="11.25">
      <c r="A119" s="2" t="s">
        <v>66</v>
      </c>
      <c r="B119" s="4">
        <v>1</v>
      </c>
      <c r="C119" s="4">
        <v>11</v>
      </c>
      <c r="D119" s="4">
        <v>24</v>
      </c>
      <c r="E119" s="4">
        <v>45.8</v>
      </c>
      <c r="F119" s="4">
        <v>3</v>
      </c>
      <c r="G119" s="4">
        <v>4</v>
      </c>
      <c r="H119" s="4">
        <v>75</v>
      </c>
      <c r="I119" s="4">
        <v>4</v>
      </c>
      <c r="J119" s="4">
        <v>8</v>
      </c>
      <c r="K119" s="4">
        <v>7</v>
      </c>
      <c r="L119" s="4">
        <v>2</v>
      </c>
      <c r="M119" s="4">
        <v>3.5</v>
      </c>
      <c r="N119" s="4">
        <v>0</v>
      </c>
      <c r="O119" s="4">
        <v>6</v>
      </c>
      <c r="P119" s="4">
        <v>29</v>
      </c>
    </row>
    <row r="120" spans="1:16" ht="11.25">
      <c r="A120" s="2" t="s">
        <v>67</v>
      </c>
      <c r="B120" s="4">
        <v>2</v>
      </c>
      <c r="C120" s="4">
        <v>5</v>
      </c>
      <c r="D120" s="4">
        <v>10</v>
      </c>
      <c r="E120" s="4">
        <v>50</v>
      </c>
      <c r="F120" s="4">
        <v>0</v>
      </c>
      <c r="G120" s="4">
        <v>0</v>
      </c>
      <c r="H120" s="4">
        <v>0</v>
      </c>
      <c r="I120" s="4">
        <v>0</v>
      </c>
      <c r="J120" s="4">
        <v>9</v>
      </c>
      <c r="K120" s="4">
        <v>1</v>
      </c>
      <c r="L120" s="4">
        <v>1</v>
      </c>
      <c r="M120" s="4">
        <v>1</v>
      </c>
      <c r="N120" s="4">
        <v>0</v>
      </c>
      <c r="O120" s="4">
        <v>4</v>
      </c>
      <c r="P120" s="4">
        <v>10</v>
      </c>
    </row>
    <row r="121" spans="1:16" ht="11.25">
      <c r="A121" s="2" t="s">
        <v>68</v>
      </c>
      <c r="B121" s="4">
        <v>2</v>
      </c>
      <c r="C121" s="4">
        <v>1</v>
      </c>
      <c r="D121" s="4">
        <v>8</v>
      </c>
      <c r="E121" s="4">
        <v>12.5</v>
      </c>
      <c r="F121" s="4">
        <v>4</v>
      </c>
      <c r="G121" s="4">
        <v>4</v>
      </c>
      <c r="H121" s="4">
        <v>100</v>
      </c>
      <c r="I121" s="4">
        <v>1</v>
      </c>
      <c r="J121" s="4">
        <v>8</v>
      </c>
      <c r="K121" s="4">
        <v>4</v>
      </c>
      <c r="L121" s="4">
        <v>4</v>
      </c>
      <c r="M121" s="4">
        <v>1</v>
      </c>
      <c r="N121" s="4">
        <v>1</v>
      </c>
      <c r="O121" s="4">
        <v>1</v>
      </c>
      <c r="P121" s="4">
        <v>7</v>
      </c>
    </row>
    <row r="122" spans="1:16" ht="11.25">
      <c r="A122" s="2" t="s">
        <v>69</v>
      </c>
      <c r="B122" s="4">
        <v>2</v>
      </c>
      <c r="C122" s="4">
        <v>9</v>
      </c>
      <c r="D122" s="4">
        <v>19</v>
      </c>
      <c r="E122" s="4">
        <v>47.4</v>
      </c>
      <c r="F122" s="4">
        <v>1</v>
      </c>
      <c r="G122" s="4">
        <v>2</v>
      </c>
      <c r="H122" s="4">
        <v>50</v>
      </c>
      <c r="I122" s="4">
        <v>5</v>
      </c>
      <c r="J122" s="4">
        <v>7</v>
      </c>
      <c r="K122" s="4">
        <v>5</v>
      </c>
      <c r="L122" s="4">
        <v>1</v>
      </c>
      <c r="M122" s="4">
        <v>5</v>
      </c>
      <c r="N122" s="4">
        <v>0</v>
      </c>
      <c r="O122" s="4">
        <v>3</v>
      </c>
      <c r="P122" s="4">
        <v>24</v>
      </c>
    </row>
    <row r="123" spans="1:16" ht="11.25">
      <c r="A123" s="19" t="s">
        <v>70</v>
      </c>
      <c r="B123" s="20">
        <v>2</v>
      </c>
      <c r="C123" s="20">
        <v>17</v>
      </c>
      <c r="D123" s="20">
        <v>36</v>
      </c>
      <c r="E123" s="20">
        <v>47.2</v>
      </c>
      <c r="F123" s="20">
        <v>6</v>
      </c>
      <c r="G123" s="20">
        <v>9</v>
      </c>
      <c r="H123" s="20">
        <v>66.7</v>
      </c>
      <c r="I123" s="20">
        <v>1</v>
      </c>
      <c r="J123" s="20">
        <v>16</v>
      </c>
      <c r="K123" s="20">
        <v>4</v>
      </c>
      <c r="L123" s="20">
        <v>1</v>
      </c>
      <c r="M123" s="20">
        <v>4</v>
      </c>
      <c r="N123" s="20">
        <v>3</v>
      </c>
      <c r="O123" s="20">
        <v>4</v>
      </c>
      <c r="P123" s="20">
        <v>41</v>
      </c>
    </row>
    <row r="124" spans="1:16" s="16" customFormat="1" ht="11.25">
      <c r="A124" s="16" t="s">
        <v>63</v>
      </c>
      <c r="B124" s="18">
        <v>3</v>
      </c>
      <c r="C124" s="18">
        <v>1</v>
      </c>
      <c r="D124" s="18">
        <v>8</v>
      </c>
      <c r="E124" s="18">
        <v>12.5</v>
      </c>
      <c r="F124" s="18">
        <v>3</v>
      </c>
      <c r="G124" s="18">
        <v>6</v>
      </c>
      <c r="H124" s="18">
        <v>50</v>
      </c>
      <c r="I124" s="18">
        <v>0</v>
      </c>
      <c r="J124" s="18">
        <v>19</v>
      </c>
      <c r="K124" s="18">
        <v>1</v>
      </c>
      <c r="L124" s="18">
        <v>4</v>
      </c>
      <c r="M124" s="18">
        <v>0.25</v>
      </c>
      <c r="N124" s="18">
        <v>4</v>
      </c>
      <c r="O124" s="18">
        <v>1</v>
      </c>
      <c r="P124" s="18">
        <v>5</v>
      </c>
    </row>
    <row r="125" spans="1:16" s="16" customFormat="1" ht="11.25">
      <c r="A125" s="16" t="s">
        <v>64</v>
      </c>
      <c r="B125" s="18">
        <v>3</v>
      </c>
      <c r="C125" s="18">
        <v>12</v>
      </c>
      <c r="D125" s="18">
        <v>27</v>
      </c>
      <c r="E125" s="18">
        <v>44.4</v>
      </c>
      <c r="F125" s="18">
        <v>12</v>
      </c>
      <c r="G125" s="18">
        <v>13</v>
      </c>
      <c r="H125" s="18">
        <v>92.3</v>
      </c>
      <c r="I125" s="18">
        <v>0</v>
      </c>
      <c r="J125" s="18">
        <v>9</v>
      </c>
      <c r="K125" s="18">
        <v>8</v>
      </c>
      <c r="L125" s="18">
        <v>3</v>
      </c>
      <c r="M125" s="18">
        <v>2.667</v>
      </c>
      <c r="N125" s="18">
        <v>0</v>
      </c>
      <c r="O125" s="18">
        <v>0</v>
      </c>
      <c r="P125" s="18">
        <v>36</v>
      </c>
    </row>
    <row r="126" spans="1:16" s="16" customFormat="1" ht="11.25">
      <c r="A126" s="16" t="s">
        <v>65</v>
      </c>
      <c r="B126" s="18">
        <v>3</v>
      </c>
      <c r="C126" s="18">
        <v>8</v>
      </c>
      <c r="D126" s="18">
        <v>19</v>
      </c>
      <c r="E126" s="18">
        <v>42.1</v>
      </c>
      <c r="F126" s="18">
        <v>7</v>
      </c>
      <c r="G126" s="18">
        <v>12</v>
      </c>
      <c r="H126" s="18">
        <v>58.3</v>
      </c>
      <c r="I126" s="18">
        <v>0</v>
      </c>
      <c r="J126" s="18">
        <v>34</v>
      </c>
      <c r="K126" s="18">
        <v>2</v>
      </c>
      <c r="L126" s="18">
        <v>2</v>
      </c>
      <c r="M126" s="18">
        <v>1</v>
      </c>
      <c r="N126" s="18">
        <v>7</v>
      </c>
      <c r="O126" s="18">
        <v>0</v>
      </c>
      <c r="P126" s="18">
        <v>23</v>
      </c>
    </row>
    <row r="127" spans="1:16" s="16" customFormat="1" ht="11.25">
      <c r="A127" s="16" t="s">
        <v>66</v>
      </c>
      <c r="B127" s="18">
        <v>3</v>
      </c>
      <c r="C127" s="18">
        <v>22</v>
      </c>
      <c r="D127" s="18">
        <v>59</v>
      </c>
      <c r="E127" s="18">
        <v>37.3</v>
      </c>
      <c r="F127" s="18">
        <v>11</v>
      </c>
      <c r="G127" s="18">
        <v>13</v>
      </c>
      <c r="H127" s="18">
        <v>84.6</v>
      </c>
      <c r="I127" s="18">
        <v>4</v>
      </c>
      <c r="J127" s="18">
        <v>11</v>
      </c>
      <c r="K127" s="18">
        <v>26</v>
      </c>
      <c r="L127" s="18">
        <v>5</v>
      </c>
      <c r="M127" s="18">
        <v>5.2</v>
      </c>
      <c r="N127" s="18">
        <v>0</v>
      </c>
      <c r="O127" s="18">
        <v>6</v>
      </c>
      <c r="P127" s="18">
        <v>59</v>
      </c>
    </row>
    <row r="128" spans="1:16" s="16" customFormat="1" ht="11.25">
      <c r="A128" s="16" t="s">
        <v>67</v>
      </c>
      <c r="B128" s="18">
        <v>3</v>
      </c>
      <c r="C128" s="18">
        <v>13</v>
      </c>
      <c r="D128" s="18">
        <v>34</v>
      </c>
      <c r="E128" s="18">
        <v>38.2</v>
      </c>
      <c r="F128" s="18">
        <v>0</v>
      </c>
      <c r="G128" s="18">
        <v>2</v>
      </c>
      <c r="H128" s="18">
        <v>0</v>
      </c>
      <c r="I128" s="18">
        <v>0</v>
      </c>
      <c r="J128" s="18">
        <v>17</v>
      </c>
      <c r="K128" s="18">
        <v>2</v>
      </c>
      <c r="L128" s="18">
        <v>2</v>
      </c>
      <c r="M128" s="18">
        <v>1</v>
      </c>
      <c r="N128" s="18">
        <v>0</v>
      </c>
      <c r="O128" s="18">
        <v>1</v>
      </c>
      <c r="P128" s="18">
        <v>26</v>
      </c>
    </row>
    <row r="129" spans="1:16" s="16" customFormat="1" ht="11.25">
      <c r="A129" s="16" t="s">
        <v>69</v>
      </c>
      <c r="B129" s="18">
        <v>1</v>
      </c>
      <c r="C129" s="18">
        <v>0</v>
      </c>
      <c r="D129" s="18">
        <v>6</v>
      </c>
      <c r="E129" s="18">
        <v>0</v>
      </c>
      <c r="F129" s="18">
        <v>2</v>
      </c>
      <c r="G129" s="18">
        <v>4</v>
      </c>
      <c r="H129" s="18">
        <v>50</v>
      </c>
      <c r="I129" s="18">
        <v>0</v>
      </c>
      <c r="J129" s="18">
        <v>0</v>
      </c>
      <c r="K129" s="18">
        <v>5</v>
      </c>
      <c r="L129" s="18">
        <v>0</v>
      </c>
      <c r="M129" s="18">
        <v>0</v>
      </c>
      <c r="N129" s="18">
        <v>0</v>
      </c>
      <c r="O129" s="18">
        <v>0</v>
      </c>
      <c r="P129" s="18">
        <v>2</v>
      </c>
    </row>
    <row r="130" spans="1:16" s="16" customFormat="1" ht="11.25">
      <c r="A130" s="16" t="s">
        <v>70</v>
      </c>
      <c r="B130" s="18">
        <v>3</v>
      </c>
      <c r="C130" s="18">
        <v>28</v>
      </c>
      <c r="D130" s="18">
        <v>63</v>
      </c>
      <c r="E130" s="18">
        <v>44.4</v>
      </c>
      <c r="F130" s="18">
        <v>12</v>
      </c>
      <c r="G130" s="18">
        <v>15</v>
      </c>
      <c r="H130" s="18">
        <v>80</v>
      </c>
      <c r="I130" s="18">
        <v>3</v>
      </c>
      <c r="J130" s="18">
        <v>17</v>
      </c>
      <c r="K130" s="18">
        <v>7</v>
      </c>
      <c r="L130" s="18">
        <v>6</v>
      </c>
      <c r="M130" s="18">
        <v>1.167</v>
      </c>
      <c r="N130" s="18">
        <v>0</v>
      </c>
      <c r="O130" s="18">
        <v>5</v>
      </c>
      <c r="P130" s="18">
        <v>71</v>
      </c>
    </row>
    <row r="131" spans="1:16" s="16" customFormat="1" ht="11.25">
      <c r="A131" s="16" t="s">
        <v>213</v>
      </c>
      <c r="B131" s="18">
        <v>3</v>
      </c>
      <c r="C131" s="18">
        <v>22</v>
      </c>
      <c r="D131" s="18">
        <v>47</v>
      </c>
      <c r="E131" s="18">
        <v>46.8</v>
      </c>
      <c r="F131" s="18">
        <v>12</v>
      </c>
      <c r="G131" s="18">
        <v>15</v>
      </c>
      <c r="H131" s="18">
        <v>80</v>
      </c>
      <c r="I131" s="18">
        <v>2</v>
      </c>
      <c r="J131" s="18">
        <v>10</v>
      </c>
      <c r="K131" s="18">
        <v>1</v>
      </c>
      <c r="L131" s="18">
        <v>5</v>
      </c>
      <c r="M131" s="18">
        <v>0.2</v>
      </c>
      <c r="N131" s="18">
        <v>1</v>
      </c>
      <c r="O131" s="18">
        <v>2</v>
      </c>
      <c r="P131" s="18">
        <v>58</v>
      </c>
    </row>
    <row r="132" spans="1:26" ht="11.25">
      <c r="A132" s="1" t="s">
        <v>203</v>
      </c>
      <c r="B132" s="3">
        <f>SUM(B116:B131)</f>
        <v>37</v>
      </c>
      <c r="C132" s="3">
        <f>SUM(C116:C131)</f>
        <v>175</v>
      </c>
      <c r="D132" s="3">
        <f>SUM(D116:D131)</f>
        <v>408</v>
      </c>
      <c r="E132" s="6">
        <f>+C132/D132</f>
        <v>0.42892156862745096</v>
      </c>
      <c r="F132" s="3">
        <f>SUM(F116:F131)</f>
        <v>89</v>
      </c>
      <c r="G132" s="3">
        <f>SUM(G116:G131)</f>
        <v>120</v>
      </c>
      <c r="H132" s="6">
        <f>+F132/G132</f>
        <v>0.7416666666666667</v>
      </c>
      <c r="I132" s="3">
        <f>SUM(I116:I131)</f>
        <v>20</v>
      </c>
      <c r="J132" s="3">
        <f>SUM(J116:J131)</f>
        <v>208</v>
      </c>
      <c r="K132" s="3">
        <f>SUM(K116:K131)</f>
        <v>97</v>
      </c>
      <c r="L132" s="3">
        <f>SUM(L116:L131)</f>
        <v>46</v>
      </c>
      <c r="M132" s="6">
        <f>+K132/L132</f>
        <v>2.108695652173913</v>
      </c>
      <c r="N132" s="3">
        <f>SUM(N116:N131)</f>
        <v>22</v>
      </c>
      <c r="O132" s="3">
        <f>SUM(O116:O131)</f>
        <v>49</v>
      </c>
      <c r="P132" s="3">
        <f>SUM(P116:P131)</f>
        <v>459</v>
      </c>
      <c r="Q132" s="7">
        <f>SUM(R132:Z132)</f>
        <v>1947.1999999999998</v>
      </c>
      <c r="R132" s="8">
        <f>+P132</f>
        <v>459</v>
      </c>
      <c r="S132" s="8">
        <f>+J132*1.7</f>
        <v>353.59999999999997</v>
      </c>
      <c r="T132" s="8">
        <f>+K132*3</f>
        <v>291</v>
      </c>
      <c r="U132" s="8">
        <f>+I132*4</f>
        <v>80</v>
      </c>
      <c r="V132" s="8">
        <f>O132*4.4</f>
        <v>215.60000000000002</v>
      </c>
      <c r="W132" s="8">
        <f>+N132*6.5</f>
        <v>143</v>
      </c>
      <c r="X132" s="5">
        <f>IF(E132&lt;0.414,70,IF(E132&lt;0.427,85,IF(E132&lt;0.437,100,IF(E132&lt;0.444,115,IF(E132&lt;0.452,130,IF(E132&lt;0.46,145,IF(E132&lt;0.469,160,IF(E132&lt;0.481,175,190))))))))</f>
        <v>100</v>
      </c>
      <c r="Y132" s="5">
        <f>IF(H132&lt;0.687,70,IF(H132&lt;0.719,85,IF(H132&lt;0.74,100,IF(H132&lt;0.758,115,IF(H132&lt;0.776,130,IF(H132&lt;0.789,145,IF(H132&lt;0.804,160,IF(H132&lt;0.827,175,190))))))))</f>
        <v>115</v>
      </c>
      <c r="Z132" s="5">
        <f>IF(M132&lt;1.15,70,IF(M132&lt;1.29,85,IF(M132&lt;1.4,100,IF(M132&lt;1.5,115,IF(M132&lt;1.59,130,IF(M132&lt;1.72,145,IF(M132&lt;1.89,160,IF(M132&lt;2.09,175,190))))))))</f>
        <v>190</v>
      </c>
    </row>
    <row r="134" spans="1:16" ht="11.25">
      <c r="A134" s="1" t="s">
        <v>182</v>
      </c>
      <c r="B134" s="3" t="s">
        <v>0</v>
      </c>
      <c r="C134" s="3" t="s">
        <v>1</v>
      </c>
      <c r="D134" s="3" t="s">
        <v>2</v>
      </c>
      <c r="E134" s="3" t="s">
        <v>3</v>
      </c>
      <c r="F134" s="3" t="s">
        <v>4</v>
      </c>
      <c r="G134" s="3" t="s">
        <v>5</v>
      </c>
      <c r="H134" s="3" t="s">
        <v>6</v>
      </c>
      <c r="I134" s="3" t="s">
        <v>7</v>
      </c>
      <c r="J134" s="3" t="s">
        <v>8</v>
      </c>
      <c r="K134" s="3" t="s">
        <v>9</v>
      </c>
      <c r="L134" s="3" t="s">
        <v>10</v>
      </c>
      <c r="M134" s="3" t="s">
        <v>11</v>
      </c>
      <c r="N134" s="3" t="s">
        <v>12</v>
      </c>
      <c r="O134" s="3" t="s">
        <v>13</v>
      </c>
      <c r="P134" s="3" t="s">
        <v>14</v>
      </c>
    </row>
    <row r="135" spans="1:16" ht="11.25">
      <c r="A135" s="2" t="s">
        <v>71</v>
      </c>
      <c r="B135" s="4">
        <v>2</v>
      </c>
      <c r="C135" s="4">
        <v>17</v>
      </c>
      <c r="D135" s="4">
        <v>35</v>
      </c>
      <c r="E135" s="4">
        <v>48.6</v>
      </c>
      <c r="F135" s="4">
        <v>13</v>
      </c>
      <c r="G135" s="4">
        <v>16</v>
      </c>
      <c r="H135" s="4">
        <v>81.2</v>
      </c>
      <c r="I135" s="4">
        <v>0</v>
      </c>
      <c r="J135" s="4">
        <v>22</v>
      </c>
      <c r="K135" s="4">
        <v>6</v>
      </c>
      <c r="L135" s="4">
        <v>3</v>
      </c>
      <c r="M135" s="4">
        <v>2</v>
      </c>
      <c r="N135" s="4">
        <v>1</v>
      </c>
      <c r="O135" s="4">
        <v>0</v>
      </c>
      <c r="P135" s="4">
        <v>47</v>
      </c>
    </row>
    <row r="136" spans="1:16" ht="11.25">
      <c r="A136" s="2" t="s">
        <v>72</v>
      </c>
      <c r="B136" s="4">
        <v>2</v>
      </c>
      <c r="C136" s="4">
        <v>4</v>
      </c>
      <c r="D136" s="4">
        <v>7</v>
      </c>
      <c r="E136" s="4">
        <v>57.1</v>
      </c>
      <c r="F136" s="4">
        <v>0</v>
      </c>
      <c r="G136" s="4">
        <v>0</v>
      </c>
      <c r="H136" s="4">
        <v>0</v>
      </c>
      <c r="I136" s="4">
        <v>3</v>
      </c>
      <c r="J136" s="4">
        <v>3</v>
      </c>
      <c r="K136" s="4">
        <v>4</v>
      </c>
      <c r="L136" s="4">
        <v>4</v>
      </c>
      <c r="M136" s="4">
        <v>1</v>
      </c>
      <c r="N136" s="4">
        <v>0</v>
      </c>
      <c r="O136" s="4">
        <v>2</v>
      </c>
      <c r="P136" s="4">
        <v>11</v>
      </c>
    </row>
    <row r="137" spans="1:16" ht="11.25">
      <c r="A137" s="2" t="s">
        <v>73</v>
      </c>
      <c r="B137" s="4">
        <v>2</v>
      </c>
      <c r="C137" s="4">
        <v>18</v>
      </c>
      <c r="D137" s="4">
        <v>39</v>
      </c>
      <c r="E137" s="4">
        <v>46.2</v>
      </c>
      <c r="F137" s="4">
        <v>7</v>
      </c>
      <c r="G137" s="4">
        <v>10</v>
      </c>
      <c r="H137" s="4">
        <v>70</v>
      </c>
      <c r="I137" s="4">
        <v>6</v>
      </c>
      <c r="J137" s="4">
        <v>19</v>
      </c>
      <c r="K137" s="4">
        <v>4</v>
      </c>
      <c r="L137" s="4">
        <v>1</v>
      </c>
      <c r="M137" s="4">
        <v>4</v>
      </c>
      <c r="N137" s="4">
        <v>1</v>
      </c>
      <c r="O137" s="4">
        <v>2</v>
      </c>
      <c r="P137" s="4">
        <v>49</v>
      </c>
    </row>
    <row r="138" spans="1:16" ht="11.25">
      <c r="A138" s="2" t="s">
        <v>74</v>
      </c>
      <c r="B138" s="4">
        <v>1</v>
      </c>
      <c r="C138" s="4">
        <v>6</v>
      </c>
      <c r="D138" s="4">
        <v>9</v>
      </c>
      <c r="E138" s="4">
        <v>66.7</v>
      </c>
      <c r="F138" s="4">
        <v>1</v>
      </c>
      <c r="G138" s="4">
        <v>2</v>
      </c>
      <c r="H138" s="4">
        <v>50</v>
      </c>
      <c r="I138" s="4">
        <v>0</v>
      </c>
      <c r="J138" s="4">
        <v>1</v>
      </c>
      <c r="K138" s="4">
        <v>3</v>
      </c>
      <c r="L138" s="4">
        <v>3</v>
      </c>
      <c r="M138" s="4">
        <v>1</v>
      </c>
      <c r="N138" s="4">
        <v>0</v>
      </c>
      <c r="O138" s="4">
        <v>3</v>
      </c>
      <c r="P138" s="4">
        <v>13</v>
      </c>
    </row>
    <row r="139" spans="1:16" ht="11.25">
      <c r="A139" s="2" t="s">
        <v>75</v>
      </c>
      <c r="B139" s="4">
        <v>2</v>
      </c>
      <c r="C139" s="4">
        <v>7</v>
      </c>
      <c r="D139" s="4">
        <v>12</v>
      </c>
      <c r="E139" s="4">
        <v>58.3</v>
      </c>
      <c r="F139" s="4">
        <v>6</v>
      </c>
      <c r="G139" s="4">
        <v>8</v>
      </c>
      <c r="H139" s="4">
        <v>75</v>
      </c>
      <c r="I139" s="4">
        <v>1</v>
      </c>
      <c r="J139" s="4">
        <v>10</v>
      </c>
      <c r="K139" s="4">
        <v>6</v>
      </c>
      <c r="L139" s="4">
        <v>2</v>
      </c>
      <c r="M139" s="4">
        <v>3</v>
      </c>
      <c r="N139" s="4">
        <v>0</v>
      </c>
      <c r="O139" s="4">
        <v>2</v>
      </c>
      <c r="P139" s="4">
        <v>21</v>
      </c>
    </row>
    <row r="140" spans="1:16" ht="11.25">
      <c r="A140" s="2" t="s">
        <v>76</v>
      </c>
      <c r="B140" s="4">
        <v>2</v>
      </c>
      <c r="C140" s="4">
        <v>13</v>
      </c>
      <c r="D140" s="4">
        <v>30</v>
      </c>
      <c r="E140" s="4">
        <v>43.3</v>
      </c>
      <c r="F140" s="4">
        <v>8</v>
      </c>
      <c r="G140" s="4">
        <v>9</v>
      </c>
      <c r="H140" s="4">
        <v>88.9</v>
      </c>
      <c r="I140" s="4">
        <v>8</v>
      </c>
      <c r="J140" s="4">
        <v>18</v>
      </c>
      <c r="K140" s="4">
        <v>3</v>
      </c>
      <c r="L140" s="4">
        <v>2</v>
      </c>
      <c r="M140" s="4">
        <v>1.5</v>
      </c>
      <c r="N140" s="4">
        <v>1</v>
      </c>
      <c r="O140" s="4">
        <v>2</v>
      </c>
      <c r="P140" s="4">
        <v>42</v>
      </c>
    </row>
    <row r="141" spans="1:16" ht="11.25">
      <c r="A141" s="2" t="s">
        <v>77</v>
      </c>
      <c r="B141" s="4">
        <v>2</v>
      </c>
      <c r="C141" s="4">
        <v>10</v>
      </c>
      <c r="D141" s="4">
        <v>15</v>
      </c>
      <c r="E141" s="4">
        <v>66.7</v>
      </c>
      <c r="F141" s="4">
        <v>2</v>
      </c>
      <c r="G141" s="4">
        <v>4</v>
      </c>
      <c r="H141" s="4">
        <v>50</v>
      </c>
      <c r="I141" s="4">
        <v>0</v>
      </c>
      <c r="J141" s="4">
        <v>20</v>
      </c>
      <c r="K141" s="4">
        <v>2</v>
      </c>
      <c r="L141" s="4">
        <v>3</v>
      </c>
      <c r="M141" s="4">
        <v>0.667</v>
      </c>
      <c r="N141" s="4">
        <v>7</v>
      </c>
      <c r="O141" s="4">
        <v>2</v>
      </c>
      <c r="P141" s="4">
        <v>22</v>
      </c>
    </row>
    <row r="142" spans="1:16" ht="11.25">
      <c r="A142" s="19" t="s">
        <v>78</v>
      </c>
      <c r="B142" s="20">
        <v>2</v>
      </c>
      <c r="C142" s="20">
        <v>13</v>
      </c>
      <c r="D142" s="20">
        <v>26</v>
      </c>
      <c r="E142" s="20">
        <v>50</v>
      </c>
      <c r="F142" s="20">
        <v>4</v>
      </c>
      <c r="G142" s="20">
        <v>9</v>
      </c>
      <c r="H142" s="20">
        <v>44.4</v>
      </c>
      <c r="I142" s="20">
        <v>0</v>
      </c>
      <c r="J142" s="20">
        <v>31</v>
      </c>
      <c r="K142" s="20">
        <v>3</v>
      </c>
      <c r="L142" s="20">
        <v>5</v>
      </c>
      <c r="M142" s="20">
        <v>0.6</v>
      </c>
      <c r="N142" s="20">
        <v>3</v>
      </c>
      <c r="O142" s="20">
        <v>3</v>
      </c>
      <c r="P142" s="20">
        <v>30</v>
      </c>
    </row>
    <row r="143" spans="1:16" s="16" customFormat="1" ht="11.25">
      <c r="A143" s="16" t="s">
        <v>71</v>
      </c>
      <c r="B143" s="18">
        <v>4</v>
      </c>
      <c r="C143" s="18">
        <v>19</v>
      </c>
      <c r="D143" s="18">
        <v>39</v>
      </c>
      <c r="E143" s="18">
        <v>48.7</v>
      </c>
      <c r="F143" s="18">
        <v>11</v>
      </c>
      <c r="G143" s="18">
        <v>14</v>
      </c>
      <c r="H143" s="18">
        <v>78.6</v>
      </c>
      <c r="I143" s="18">
        <v>1</v>
      </c>
      <c r="J143" s="18">
        <v>23</v>
      </c>
      <c r="K143" s="18">
        <v>8</v>
      </c>
      <c r="L143" s="18">
        <v>13</v>
      </c>
      <c r="M143" s="18">
        <v>0.615</v>
      </c>
      <c r="N143" s="18">
        <v>3</v>
      </c>
      <c r="O143" s="18">
        <v>3</v>
      </c>
      <c r="P143" s="18">
        <v>50</v>
      </c>
    </row>
    <row r="144" spans="1:16" s="16" customFormat="1" ht="11.25">
      <c r="A144" s="16" t="s">
        <v>72</v>
      </c>
      <c r="B144" s="18">
        <v>3</v>
      </c>
      <c r="C144" s="18">
        <v>7</v>
      </c>
      <c r="D144" s="18">
        <v>16</v>
      </c>
      <c r="E144" s="18">
        <v>43.8</v>
      </c>
      <c r="F144" s="18">
        <v>1</v>
      </c>
      <c r="G144" s="18">
        <v>1</v>
      </c>
      <c r="H144" s="18">
        <v>100</v>
      </c>
      <c r="I144" s="18">
        <v>3</v>
      </c>
      <c r="J144" s="18">
        <v>6</v>
      </c>
      <c r="K144" s="18">
        <v>6</v>
      </c>
      <c r="L144" s="18">
        <v>9</v>
      </c>
      <c r="M144" s="18">
        <v>0.667</v>
      </c>
      <c r="N144" s="18">
        <v>0</v>
      </c>
      <c r="O144" s="18">
        <v>4</v>
      </c>
      <c r="P144" s="18">
        <v>18</v>
      </c>
    </row>
    <row r="145" spans="1:16" s="16" customFormat="1" ht="11.25">
      <c r="A145" s="16" t="s">
        <v>73</v>
      </c>
      <c r="B145" s="18">
        <v>3</v>
      </c>
      <c r="C145" s="18">
        <v>20</v>
      </c>
      <c r="D145" s="18">
        <v>48</v>
      </c>
      <c r="E145" s="18">
        <v>41.7</v>
      </c>
      <c r="F145" s="18">
        <v>13</v>
      </c>
      <c r="G145" s="18">
        <v>16</v>
      </c>
      <c r="H145" s="18">
        <v>81.2</v>
      </c>
      <c r="I145" s="18">
        <v>4</v>
      </c>
      <c r="J145" s="18">
        <v>10</v>
      </c>
      <c r="K145" s="18">
        <v>4</v>
      </c>
      <c r="L145" s="18">
        <v>1</v>
      </c>
      <c r="M145" s="18">
        <v>4</v>
      </c>
      <c r="N145" s="18">
        <v>0</v>
      </c>
      <c r="O145" s="18">
        <v>3</v>
      </c>
      <c r="P145" s="18">
        <v>57</v>
      </c>
    </row>
    <row r="146" spans="1:16" s="16" customFormat="1" ht="11.25">
      <c r="A146" s="16" t="s">
        <v>74</v>
      </c>
      <c r="B146" s="18">
        <v>3</v>
      </c>
      <c r="C146" s="18">
        <v>13</v>
      </c>
      <c r="D146" s="18">
        <v>32</v>
      </c>
      <c r="E146" s="18">
        <v>40.6</v>
      </c>
      <c r="F146" s="18">
        <v>11</v>
      </c>
      <c r="G146" s="18">
        <v>12</v>
      </c>
      <c r="H146" s="18">
        <v>91.7</v>
      </c>
      <c r="I146" s="18">
        <v>3</v>
      </c>
      <c r="J146" s="18">
        <v>13</v>
      </c>
      <c r="K146" s="18">
        <v>10</v>
      </c>
      <c r="L146" s="18">
        <v>9</v>
      </c>
      <c r="M146" s="18">
        <v>1.111</v>
      </c>
      <c r="N146" s="18">
        <v>0</v>
      </c>
      <c r="O146" s="18">
        <v>9</v>
      </c>
      <c r="P146" s="18">
        <v>40</v>
      </c>
    </row>
    <row r="147" spans="1:16" s="16" customFormat="1" ht="11.25">
      <c r="A147" s="16" t="s">
        <v>214</v>
      </c>
      <c r="B147" s="18">
        <v>3</v>
      </c>
      <c r="C147" s="18">
        <v>6</v>
      </c>
      <c r="D147" s="18">
        <v>14</v>
      </c>
      <c r="E147" s="18">
        <v>42.9</v>
      </c>
      <c r="F147" s="18">
        <v>2</v>
      </c>
      <c r="G147" s="18">
        <v>2</v>
      </c>
      <c r="H147" s="18">
        <v>100</v>
      </c>
      <c r="I147" s="18">
        <v>1</v>
      </c>
      <c r="J147" s="18">
        <v>4</v>
      </c>
      <c r="K147" s="18">
        <v>6</v>
      </c>
      <c r="L147" s="18">
        <v>1</v>
      </c>
      <c r="M147" s="18">
        <v>6</v>
      </c>
      <c r="N147" s="18">
        <v>0</v>
      </c>
      <c r="O147" s="18">
        <v>0</v>
      </c>
      <c r="P147" s="18">
        <v>15</v>
      </c>
    </row>
    <row r="148" spans="1:16" s="16" customFormat="1" ht="11.25">
      <c r="A148" s="16" t="s">
        <v>76</v>
      </c>
      <c r="B148" s="18">
        <v>3</v>
      </c>
      <c r="C148" s="18">
        <v>18</v>
      </c>
      <c r="D148" s="18">
        <v>39</v>
      </c>
      <c r="E148" s="18">
        <v>46.2</v>
      </c>
      <c r="F148" s="18">
        <v>8</v>
      </c>
      <c r="G148" s="18">
        <v>10</v>
      </c>
      <c r="H148" s="18">
        <v>80</v>
      </c>
      <c r="I148" s="18">
        <v>9</v>
      </c>
      <c r="J148" s="18">
        <v>11</v>
      </c>
      <c r="K148" s="18">
        <v>8</v>
      </c>
      <c r="L148" s="18">
        <v>4</v>
      </c>
      <c r="M148" s="18">
        <v>2</v>
      </c>
      <c r="N148" s="18">
        <v>2</v>
      </c>
      <c r="O148" s="18">
        <v>2</v>
      </c>
      <c r="P148" s="18">
        <v>53</v>
      </c>
    </row>
    <row r="149" spans="1:16" s="16" customFormat="1" ht="11.25">
      <c r="A149" s="16" t="s">
        <v>77</v>
      </c>
      <c r="B149" s="18">
        <v>4</v>
      </c>
      <c r="C149" s="18">
        <v>9</v>
      </c>
      <c r="D149" s="18">
        <v>24</v>
      </c>
      <c r="E149" s="18">
        <v>37.5</v>
      </c>
      <c r="F149" s="18">
        <v>4</v>
      </c>
      <c r="G149" s="18">
        <v>5</v>
      </c>
      <c r="H149" s="18">
        <v>80</v>
      </c>
      <c r="I149" s="18">
        <v>0</v>
      </c>
      <c r="J149" s="18">
        <v>24</v>
      </c>
      <c r="K149" s="18">
        <v>2</v>
      </c>
      <c r="L149" s="18">
        <v>4</v>
      </c>
      <c r="M149" s="18">
        <v>0.5</v>
      </c>
      <c r="N149" s="18">
        <v>14</v>
      </c>
      <c r="O149" s="18">
        <v>2</v>
      </c>
      <c r="P149" s="18">
        <v>22</v>
      </c>
    </row>
    <row r="150" spans="1:16" s="16" customFormat="1" ht="11.25">
      <c r="A150" s="16" t="s">
        <v>78</v>
      </c>
      <c r="B150" s="18">
        <v>4</v>
      </c>
      <c r="C150" s="18">
        <v>20</v>
      </c>
      <c r="D150" s="18">
        <v>40</v>
      </c>
      <c r="E150" s="18">
        <v>50</v>
      </c>
      <c r="F150" s="18">
        <v>9</v>
      </c>
      <c r="G150" s="18">
        <v>23</v>
      </c>
      <c r="H150" s="18">
        <v>39.1</v>
      </c>
      <c r="I150" s="18">
        <v>0</v>
      </c>
      <c r="J150" s="18">
        <v>53</v>
      </c>
      <c r="K150" s="18">
        <v>4</v>
      </c>
      <c r="L150" s="18">
        <v>3</v>
      </c>
      <c r="M150" s="18">
        <v>1.333</v>
      </c>
      <c r="N150" s="18">
        <v>19</v>
      </c>
      <c r="O150" s="18">
        <v>6</v>
      </c>
      <c r="P150" s="18">
        <v>49</v>
      </c>
    </row>
    <row r="151" spans="1:26" ht="11.25">
      <c r="A151" s="1" t="s">
        <v>203</v>
      </c>
      <c r="B151" s="3">
        <f>SUM(B135:B150)</f>
        <v>42</v>
      </c>
      <c r="C151" s="3">
        <f>SUM(C135:C150)</f>
        <v>200</v>
      </c>
      <c r="D151" s="3">
        <f>SUM(D135:D150)</f>
        <v>425</v>
      </c>
      <c r="E151" s="6">
        <f>+C151/D151</f>
        <v>0.47058823529411764</v>
      </c>
      <c r="F151" s="3">
        <f>SUM(F135:F150)</f>
        <v>100</v>
      </c>
      <c r="G151" s="3">
        <f>SUM(G135:G150)</f>
        <v>141</v>
      </c>
      <c r="H151" s="6">
        <f>+F151/G151</f>
        <v>0.7092198581560284</v>
      </c>
      <c r="I151" s="3">
        <f>SUM(I135:I150)</f>
        <v>39</v>
      </c>
      <c r="J151" s="3">
        <f>SUM(J135:J150)</f>
        <v>268</v>
      </c>
      <c r="K151" s="3">
        <f>SUM(K135:K150)</f>
        <v>79</v>
      </c>
      <c r="L151" s="3">
        <f>SUM(L135:L150)</f>
        <v>67</v>
      </c>
      <c r="M151" s="6">
        <f>+K151/L151</f>
        <v>1.1791044776119404</v>
      </c>
      <c r="N151" s="3">
        <f>SUM(N135:N150)</f>
        <v>51</v>
      </c>
      <c r="O151" s="3">
        <f>SUM(O135:O150)</f>
        <v>45</v>
      </c>
      <c r="P151" s="3">
        <f>SUM(P135:P150)</f>
        <v>539</v>
      </c>
      <c r="Q151" s="7">
        <f>SUM(R151:Z151)</f>
        <v>2262.1</v>
      </c>
      <c r="R151" s="8">
        <f>+P151</f>
        <v>539</v>
      </c>
      <c r="S151" s="8">
        <f>+J151*1.7</f>
        <v>455.59999999999997</v>
      </c>
      <c r="T151" s="8">
        <f>+K151*3</f>
        <v>237</v>
      </c>
      <c r="U151" s="8">
        <f>+I151*4</f>
        <v>156</v>
      </c>
      <c r="V151" s="8">
        <f>O151*4.4</f>
        <v>198.00000000000003</v>
      </c>
      <c r="W151" s="8">
        <f>+N151*6.5</f>
        <v>331.5</v>
      </c>
      <c r="X151" s="5">
        <f>IF(E151&lt;0.414,70,IF(E151&lt;0.427,85,IF(E151&lt;0.437,100,IF(E151&lt;0.444,115,IF(E151&lt;0.452,130,IF(E151&lt;0.46,145,IF(E151&lt;0.469,160,IF(E151&lt;0.481,175,190))))))))</f>
        <v>175</v>
      </c>
      <c r="Y151" s="5">
        <f>IF(H151&lt;0.687,70,IF(H151&lt;0.719,85,IF(H151&lt;0.74,100,IF(H151&lt;0.758,115,IF(H151&lt;0.776,130,IF(H151&lt;0.789,145,IF(H151&lt;0.804,160,IF(H151&lt;0.827,175,190))))))))</f>
        <v>85</v>
      </c>
      <c r="Z151" s="5">
        <f>IF(M151&lt;1.15,70,IF(M151&lt;1.29,85,IF(M151&lt;1.4,100,IF(M151&lt;1.5,115,IF(M151&lt;1.59,130,IF(M151&lt;1.72,145,IF(M151&lt;1.89,160,IF(M151&lt;2.09,175,190))))))))</f>
        <v>85</v>
      </c>
    </row>
    <row r="153" spans="1:16" ht="11.25">
      <c r="A153" s="1" t="s">
        <v>183</v>
      </c>
      <c r="B153" s="3" t="s">
        <v>0</v>
      </c>
      <c r="C153" s="3" t="s">
        <v>1</v>
      </c>
      <c r="D153" s="3" t="s">
        <v>2</v>
      </c>
      <c r="E153" s="3" t="s">
        <v>3</v>
      </c>
      <c r="F153" s="3" t="s">
        <v>4</v>
      </c>
      <c r="G153" s="3" t="s">
        <v>5</v>
      </c>
      <c r="H153" s="3" t="s">
        <v>6</v>
      </c>
      <c r="I153" s="3" t="s">
        <v>7</v>
      </c>
      <c r="J153" s="3" t="s">
        <v>8</v>
      </c>
      <c r="K153" s="3" t="s">
        <v>9</v>
      </c>
      <c r="L153" s="3" t="s">
        <v>10</v>
      </c>
      <c r="M153" s="3" t="s">
        <v>11</v>
      </c>
      <c r="N153" s="3" t="s">
        <v>12</v>
      </c>
      <c r="O153" s="3" t="s">
        <v>13</v>
      </c>
      <c r="P153" s="3" t="s">
        <v>14</v>
      </c>
    </row>
    <row r="154" spans="1:16" ht="11.25">
      <c r="A154" s="2" t="s">
        <v>79</v>
      </c>
      <c r="B154" s="4">
        <v>2</v>
      </c>
      <c r="C154" s="4">
        <v>10</v>
      </c>
      <c r="D154" s="4">
        <v>19</v>
      </c>
      <c r="E154" s="4">
        <v>52.6</v>
      </c>
      <c r="F154" s="4">
        <v>3</v>
      </c>
      <c r="G154" s="4">
        <v>4</v>
      </c>
      <c r="H154" s="4">
        <v>75</v>
      </c>
      <c r="I154" s="4">
        <v>1</v>
      </c>
      <c r="J154" s="4">
        <v>6</v>
      </c>
      <c r="K154" s="4">
        <v>14</v>
      </c>
      <c r="L154" s="4">
        <v>3</v>
      </c>
      <c r="M154" s="4">
        <v>4.667</v>
      </c>
      <c r="N154" s="4">
        <v>0</v>
      </c>
      <c r="O154" s="4">
        <v>1</v>
      </c>
      <c r="P154" s="4">
        <v>24</v>
      </c>
    </row>
    <row r="155" spans="1:16" ht="11.25">
      <c r="A155" s="2" t="s">
        <v>80</v>
      </c>
      <c r="B155" s="4">
        <v>1</v>
      </c>
      <c r="C155" s="4">
        <v>8</v>
      </c>
      <c r="D155" s="4">
        <v>12</v>
      </c>
      <c r="E155" s="4">
        <v>66.7</v>
      </c>
      <c r="F155" s="4">
        <v>2</v>
      </c>
      <c r="G155" s="4">
        <v>4</v>
      </c>
      <c r="H155" s="4">
        <v>50</v>
      </c>
      <c r="I155" s="4">
        <v>3</v>
      </c>
      <c r="J155" s="4">
        <v>3</v>
      </c>
      <c r="K155" s="4">
        <v>3</v>
      </c>
      <c r="L155" s="4">
        <v>2</v>
      </c>
      <c r="M155" s="4">
        <v>1.5</v>
      </c>
      <c r="N155" s="4">
        <v>0</v>
      </c>
      <c r="O155" s="4">
        <v>1</v>
      </c>
      <c r="P155" s="4">
        <v>21</v>
      </c>
    </row>
    <row r="156" spans="1:16" ht="11.25">
      <c r="A156" s="2" t="s">
        <v>81</v>
      </c>
      <c r="B156" s="4">
        <v>2</v>
      </c>
      <c r="C156" s="4">
        <v>20</v>
      </c>
      <c r="D156" s="4">
        <v>44</v>
      </c>
      <c r="E156" s="4">
        <v>45.5</v>
      </c>
      <c r="F156" s="4">
        <v>9</v>
      </c>
      <c r="G156" s="4">
        <v>11</v>
      </c>
      <c r="H156" s="4">
        <v>81.8</v>
      </c>
      <c r="I156" s="4">
        <v>4</v>
      </c>
      <c r="J156" s="4">
        <v>8</v>
      </c>
      <c r="K156" s="4">
        <v>21</v>
      </c>
      <c r="L156" s="4">
        <v>9</v>
      </c>
      <c r="M156" s="4">
        <v>2.333</v>
      </c>
      <c r="N156" s="4">
        <v>0</v>
      </c>
      <c r="O156" s="4">
        <v>1</v>
      </c>
      <c r="P156" s="4">
        <v>53</v>
      </c>
    </row>
    <row r="157" spans="1:16" ht="11.25">
      <c r="A157" s="2" t="s">
        <v>82</v>
      </c>
      <c r="B157" s="4">
        <v>2</v>
      </c>
      <c r="C157" s="4">
        <v>6</v>
      </c>
      <c r="D157" s="4">
        <v>19</v>
      </c>
      <c r="E157" s="4">
        <v>31.6</v>
      </c>
      <c r="F157" s="4">
        <v>4</v>
      </c>
      <c r="G157" s="4">
        <v>5</v>
      </c>
      <c r="H157" s="4">
        <v>80</v>
      </c>
      <c r="I157" s="4">
        <v>0</v>
      </c>
      <c r="J157" s="4">
        <v>6</v>
      </c>
      <c r="K157" s="4">
        <v>14</v>
      </c>
      <c r="L157" s="4">
        <v>4</v>
      </c>
      <c r="M157" s="4">
        <v>3.5</v>
      </c>
      <c r="N157" s="4">
        <v>0</v>
      </c>
      <c r="O157" s="4">
        <v>0</v>
      </c>
      <c r="P157" s="4">
        <v>16</v>
      </c>
    </row>
    <row r="158" spans="1:16" ht="11.25">
      <c r="A158" s="2" t="s">
        <v>83</v>
      </c>
      <c r="B158" s="4">
        <v>2</v>
      </c>
      <c r="C158" s="4">
        <v>19</v>
      </c>
      <c r="D158" s="4">
        <v>39</v>
      </c>
      <c r="E158" s="4">
        <v>48.7</v>
      </c>
      <c r="F158" s="4">
        <v>10</v>
      </c>
      <c r="G158" s="4">
        <v>14</v>
      </c>
      <c r="H158" s="4">
        <v>71.4</v>
      </c>
      <c r="I158" s="4">
        <v>2</v>
      </c>
      <c r="J158" s="4">
        <v>22</v>
      </c>
      <c r="K158" s="4">
        <v>5</v>
      </c>
      <c r="L158" s="4">
        <v>4</v>
      </c>
      <c r="M158" s="4">
        <v>1.25</v>
      </c>
      <c r="N158" s="4">
        <v>2</v>
      </c>
      <c r="O158" s="4">
        <v>2</v>
      </c>
      <c r="P158" s="4">
        <v>50</v>
      </c>
    </row>
    <row r="159" spans="1:16" ht="11.25">
      <c r="A159" s="2" t="s">
        <v>84</v>
      </c>
      <c r="B159" s="4">
        <v>1</v>
      </c>
      <c r="C159" s="4">
        <v>3</v>
      </c>
      <c r="D159" s="4">
        <v>7</v>
      </c>
      <c r="E159" s="4">
        <v>42.9</v>
      </c>
      <c r="F159" s="4">
        <v>0</v>
      </c>
      <c r="G159" s="4">
        <v>0</v>
      </c>
      <c r="H159" s="4">
        <v>0</v>
      </c>
      <c r="I159" s="4">
        <v>1</v>
      </c>
      <c r="J159" s="4">
        <v>3</v>
      </c>
      <c r="K159" s="4">
        <v>9</v>
      </c>
      <c r="L159" s="4">
        <v>2</v>
      </c>
      <c r="M159" s="4">
        <v>4.5</v>
      </c>
      <c r="N159" s="4">
        <v>0</v>
      </c>
      <c r="O159" s="4">
        <v>4</v>
      </c>
      <c r="P159" s="4">
        <v>7</v>
      </c>
    </row>
    <row r="160" spans="1:16" ht="11.25">
      <c r="A160" s="2" t="s">
        <v>85</v>
      </c>
      <c r="B160" s="4">
        <v>2</v>
      </c>
      <c r="C160" s="4">
        <v>4</v>
      </c>
      <c r="D160" s="4">
        <v>13</v>
      </c>
      <c r="E160" s="4">
        <v>30.8</v>
      </c>
      <c r="F160" s="4">
        <v>2</v>
      </c>
      <c r="G160" s="4">
        <v>2</v>
      </c>
      <c r="H160" s="4">
        <v>100</v>
      </c>
      <c r="I160" s="4">
        <v>1</v>
      </c>
      <c r="J160" s="4">
        <v>10</v>
      </c>
      <c r="K160" s="4">
        <v>3</v>
      </c>
      <c r="L160" s="4">
        <v>3</v>
      </c>
      <c r="M160" s="4">
        <v>1</v>
      </c>
      <c r="N160" s="4">
        <v>1</v>
      </c>
      <c r="O160" s="4">
        <v>0</v>
      </c>
      <c r="P160" s="4">
        <v>11</v>
      </c>
    </row>
    <row r="161" spans="1:16" ht="11.25">
      <c r="A161" s="19" t="s">
        <v>86</v>
      </c>
      <c r="B161" s="20">
        <v>2</v>
      </c>
      <c r="C161" s="20">
        <v>9</v>
      </c>
      <c r="D161" s="20">
        <v>25</v>
      </c>
      <c r="E161" s="20">
        <v>36</v>
      </c>
      <c r="F161" s="20">
        <v>3</v>
      </c>
      <c r="G161" s="20">
        <v>4</v>
      </c>
      <c r="H161" s="20">
        <v>75</v>
      </c>
      <c r="I161" s="20">
        <v>4</v>
      </c>
      <c r="J161" s="20">
        <v>4</v>
      </c>
      <c r="K161" s="20">
        <v>7</v>
      </c>
      <c r="L161" s="20">
        <v>3</v>
      </c>
      <c r="M161" s="20">
        <v>2.333</v>
      </c>
      <c r="N161" s="20">
        <v>0</v>
      </c>
      <c r="O161" s="20">
        <v>2</v>
      </c>
      <c r="P161" s="20">
        <v>25</v>
      </c>
    </row>
    <row r="162" spans="1:16" s="16" customFormat="1" ht="11.25">
      <c r="A162" s="16" t="s">
        <v>79</v>
      </c>
      <c r="B162" s="18">
        <v>4</v>
      </c>
      <c r="C162" s="18">
        <v>14</v>
      </c>
      <c r="D162" s="18">
        <v>35</v>
      </c>
      <c r="E162" s="18">
        <v>40</v>
      </c>
      <c r="F162" s="18">
        <v>4</v>
      </c>
      <c r="G162" s="18">
        <v>6</v>
      </c>
      <c r="H162" s="18">
        <v>66.7</v>
      </c>
      <c r="I162" s="18">
        <v>5</v>
      </c>
      <c r="J162" s="18">
        <v>15</v>
      </c>
      <c r="K162" s="18">
        <v>12</v>
      </c>
      <c r="L162" s="18">
        <v>7</v>
      </c>
      <c r="M162" s="18">
        <v>1.714</v>
      </c>
      <c r="N162" s="18">
        <v>1</v>
      </c>
      <c r="O162" s="18">
        <v>7</v>
      </c>
      <c r="P162" s="18">
        <v>37</v>
      </c>
    </row>
    <row r="163" spans="1:16" s="16" customFormat="1" ht="11.25">
      <c r="A163" s="16" t="s">
        <v>80</v>
      </c>
      <c r="B163" s="18">
        <v>4</v>
      </c>
      <c r="C163" s="18">
        <v>7</v>
      </c>
      <c r="D163" s="18">
        <v>21</v>
      </c>
      <c r="E163" s="18">
        <v>33.3</v>
      </c>
      <c r="F163" s="18">
        <v>10</v>
      </c>
      <c r="G163" s="18">
        <v>11</v>
      </c>
      <c r="H163" s="18">
        <v>90.9</v>
      </c>
      <c r="I163" s="18">
        <v>1</v>
      </c>
      <c r="J163" s="18">
        <v>17</v>
      </c>
      <c r="K163" s="18">
        <v>12</v>
      </c>
      <c r="L163" s="18">
        <v>5</v>
      </c>
      <c r="M163" s="18">
        <v>2.4</v>
      </c>
      <c r="N163" s="18">
        <v>0</v>
      </c>
      <c r="O163" s="18">
        <v>1</v>
      </c>
      <c r="P163" s="18">
        <v>25</v>
      </c>
    </row>
    <row r="164" spans="1:16" s="16" customFormat="1" ht="11.25">
      <c r="A164" s="16" t="s">
        <v>81</v>
      </c>
      <c r="B164" s="18">
        <v>3</v>
      </c>
      <c r="C164" s="18">
        <v>29</v>
      </c>
      <c r="D164" s="18">
        <v>66</v>
      </c>
      <c r="E164" s="18">
        <v>43.9</v>
      </c>
      <c r="F164" s="18">
        <v>18</v>
      </c>
      <c r="G164" s="18">
        <v>23</v>
      </c>
      <c r="H164" s="18">
        <v>78.3</v>
      </c>
      <c r="I164" s="18">
        <v>3</v>
      </c>
      <c r="J164" s="18">
        <v>9</v>
      </c>
      <c r="K164" s="18">
        <v>20</v>
      </c>
      <c r="L164" s="18">
        <v>5</v>
      </c>
      <c r="M164" s="18">
        <v>4</v>
      </c>
      <c r="N164" s="18">
        <v>0</v>
      </c>
      <c r="O164" s="18">
        <v>5</v>
      </c>
      <c r="P164" s="18">
        <v>79</v>
      </c>
    </row>
    <row r="165" spans="1:16" s="16" customFormat="1" ht="11.25">
      <c r="A165" s="16" t="s">
        <v>82</v>
      </c>
      <c r="B165" s="18">
        <v>3</v>
      </c>
      <c r="C165" s="18">
        <v>16</v>
      </c>
      <c r="D165" s="18">
        <v>35</v>
      </c>
      <c r="E165" s="18">
        <v>45.7</v>
      </c>
      <c r="F165" s="18">
        <v>2</v>
      </c>
      <c r="G165" s="18">
        <v>2</v>
      </c>
      <c r="H165" s="18">
        <v>100</v>
      </c>
      <c r="I165" s="18">
        <v>5</v>
      </c>
      <c r="J165" s="18">
        <v>7</v>
      </c>
      <c r="K165" s="18">
        <v>19</v>
      </c>
      <c r="L165" s="18">
        <v>5</v>
      </c>
      <c r="M165" s="18">
        <v>3.8</v>
      </c>
      <c r="N165" s="18">
        <v>0</v>
      </c>
      <c r="O165" s="18">
        <v>1</v>
      </c>
      <c r="P165" s="18">
        <v>39</v>
      </c>
    </row>
    <row r="166" spans="1:16" s="16" customFormat="1" ht="11.25">
      <c r="A166" s="16" t="s">
        <v>83</v>
      </c>
      <c r="B166" s="18">
        <v>3</v>
      </c>
      <c r="C166" s="18">
        <v>23</v>
      </c>
      <c r="D166" s="18">
        <v>51</v>
      </c>
      <c r="E166" s="18">
        <v>45.1</v>
      </c>
      <c r="F166" s="18">
        <v>18</v>
      </c>
      <c r="G166" s="18">
        <v>19</v>
      </c>
      <c r="H166" s="18">
        <v>94.7</v>
      </c>
      <c r="I166" s="18">
        <v>3</v>
      </c>
      <c r="J166" s="18">
        <v>31</v>
      </c>
      <c r="K166" s="18">
        <v>7</v>
      </c>
      <c r="L166" s="18">
        <v>3</v>
      </c>
      <c r="M166" s="18">
        <v>2.333</v>
      </c>
      <c r="N166" s="18">
        <v>6</v>
      </c>
      <c r="O166" s="18">
        <v>4</v>
      </c>
      <c r="P166" s="18">
        <v>67</v>
      </c>
    </row>
    <row r="167" spans="1:16" s="16" customFormat="1" ht="11.25">
      <c r="A167" s="16" t="s">
        <v>84</v>
      </c>
      <c r="B167" s="18">
        <v>3</v>
      </c>
      <c r="C167" s="18">
        <v>18</v>
      </c>
      <c r="D167" s="18">
        <v>40</v>
      </c>
      <c r="E167" s="18">
        <v>45</v>
      </c>
      <c r="F167" s="18">
        <v>4</v>
      </c>
      <c r="G167" s="18">
        <v>7</v>
      </c>
      <c r="H167" s="18">
        <v>57.1</v>
      </c>
      <c r="I167" s="18">
        <v>1</v>
      </c>
      <c r="J167" s="18">
        <v>9</v>
      </c>
      <c r="K167" s="18">
        <v>12</v>
      </c>
      <c r="L167" s="18">
        <v>4</v>
      </c>
      <c r="M167" s="18">
        <v>3</v>
      </c>
      <c r="N167" s="18">
        <v>1</v>
      </c>
      <c r="O167" s="18">
        <v>2</v>
      </c>
      <c r="P167" s="18">
        <v>41</v>
      </c>
    </row>
    <row r="168" spans="1:16" s="16" customFormat="1" ht="11.25">
      <c r="A168" s="16" t="s">
        <v>85</v>
      </c>
      <c r="B168" s="18">
        <v>3</v>
      </c>
      <c r="C168" s="18">
        <v>18</v>
      </c>
      <c r="D168" s="18">
        <v>32</v>
      </c>
      <c r="E168" s="18">
        <v>56.2</v>
      </c>
      <c r="F168" s="18">
        <v>22</v>
      </c>
      <c r="G168" s="18">
        <v>26</v>
      </c>
      <c r="H168" s="18">
        <v>84.6</v>
      </c>
      <c r="I168" s="18">
        <v>6</v>
      </c>
      <c r="J168" s="18">
        <v>18</v>
      </c>
      <c r="K168" s="18">
        <v>6</v>
      </c>
      <c r="L168" s="18">
        <v>4</v>
      </c>
      <c r="M168" s="18">
        <v>1.5</v>
      </c>
      <c r="N168" s="18">
        <v>2</v>
      </c>
      <c r="O168" s="18">
        <v>7</v>
      </c>
      <c r="P168" s="18">
        <v>64</v>
      </c>
    </row>
    <row r="169" spans="1:16" s="16" customFormat="1" ht="11.25">
      <c r="A169" s="16" t="s">
        <v>86</v>
      </c>
      <c r="B169" s="18">
        <v>3</v>
      </c>
      <c r="C169" s="18">
        <v>17</v>
      </c>
      <c r="D169" s="18">
        <v>37</v>
      </c>
      <c r="E169" s="18">
        <v>45.9</v>
      </c>
      <c r="F169" s="18">
        <v>7</v>
      </c>
      <c r="G169" s="18">
        <v>13</v>
      </c>
      <c r="H169" s="18">
        <v>53.8</v>
      </c>
      <c r="I169" s="18">
        <v>6</v>
      </c>
      <c r="J169" s="18">
        <v>7</v>
      </c>
      <c r="K169" s="18">
        <v>9</v>
      </c>
      <c r="L169" s="18">
        <v>6</v>
      </c>
      <c r="M169" s="18">
        <v>1.5</v>
      </c>
      <c r="N169" s="18">
        <v>0</v>
      </c>
      <c r="O169" s="18">
        <v>3</v>
      </c>
      <c r="P169" s="18">
        <v>47</v>
      </c>
    </row>
    <row r="170" spans="1:26" ht="11.25">
      <c r="A170" s="1" t="s">
        <v>203</v>
      </c>
      <c r="B170" s="3">
        <f>SUM(B154:B169)</f>
        <v>40</v>
      </c>
      <c r="C170" s="3">
        <f>SUM(C154:C169)</f>
        <v>221</v>
      </c>
      <c r="D170" s="3">
        <f>SUM(D154:D169)</f>
        <v>495</v>
      </c>
      <c r="E170" s="6">
        <f>+C170/D170</f>
        <v>0.44646464646464645</v>
      </c>
      <c r="F170" s="3">
        <f>SUM(F154:F169)</f>
        <v>118</v>
      </c>
      <c r="G170" s="3">
        <f>SUM(G154:G169)</f>
        <v>151</v>
      </c>
      <c r="H170" s="6">
        <f>+F170/G170</f>
        <v>0.7814569536423841</v>
      </c>
      <c r="I170" s="3">
        <f>SUM(I154:I169)</f>
        <v>46</v>
      </c>
      <c r="J170" s="3">
        <f>SUM(J154:J169)</f>
        <v>175</v>
      </c>
      <c r="K170" s="3">
        <f>SUM(K154:K169)</f>
        <v>173</v>
      </c>
      <c r="L170" s="3">
        <f>SUM(L154:L169)</f>
        <v>69</v>
      </c>
      <c r="M170" s="6">
        <f>+K170/L170</f>
        <v>2.5072463768115942</v>
      </c>
      <c r="N170" s="3">
        <f>SUM(N154:N169)</f>
        <v>13</v>
      </c>
      <c r="O170" s="3">
        <f>SUM(O154:O169)</f>
        <v>41</v>
      </c>
      <c r="P170" s="3">
        <f>SUM(P154:P169)</f>
        <v>606</v>
      </c>
      <c r="Q170" s="7">
        <f>SUM(R170:Z170)</f>
        <v>2336.4</v>
      </c>
      <c r="R170" s="8">
        <f>+P170</f>
        <v>606</v>
      </c>
      <c r="S170" s="8">
        <f>+J170*1.7</f>
        <v>297.5</v>
      </c>
      <c r="T170" s="8">
        <f>+K170*3</f>
        <v>519</v>
      </c>
      <c r="U170" s="8">
        <f>+I170*4</f>
        <v>184</v>
      </c>
      <c r="V170" s="8">
        <f>O170*4.4</f>
        <v>180.4</v>
      </c>
      <c r="W170" s="8">
        <f>+N170*6.5</f>
        <v>84.5</v>
      </c>
      <c r="X170" s="5">
        <f>IF(E170&lt;0.414,70,IF(E170&lt;0.427,85,IF(E170&lt;0.437,100,IF(E170&lt;0.444,115,IF(E170&lt;0.452,130,IF(E170&lt;0.46,145,IF(E170&lt;0.469,160,IF(E170&lt;0.481,175,190))))))))</f>
        <v>130</v>
      </c>
      <c r="Y170" s="5">
        <f>IF(H170&lt;0.687,70,IF(H170&lt;0.719,85,IF(H170&lt;0.74,100,IF(H170&lt;0.758,115,IF(H170&lt;0.776,130,IF(H170&lt;0.789,145,IF(H170&lt;0.804,160,IF(H170&lt;0.827,175,190))))))))</f>
        <v>145</v>
      </c>
      <c r="Z170" s="5">
        <f>IF(M170&lt;1.15,70,IF(M170&lt;1.29,85,IF(M170&lt;1.4,100,IF(M170&lt;1.5,115,IF(M170&lt;1.59,130,IF(M170&lt;1.72,145,IF(M170&lt;1.89,160,IF(M170&lt;2.09,175,190))))))))</f>
        <v>190</v>
      </c>
    </row>
    <row r="172" spans="1:16" ht="11.25">
      <c r="A172" s="1" t="s">
        <v>184</v>
      </c>
      <c r="B172" s="3" t="s">
        <v>0</v>
      </c>
      <c r="C172" s="3" t="s">
        <v>1</v>
      </c>
      <c r="D172" s="3" t="s">
        <v>2</v>
      </c>
      <c r="E172" s="3" t="s">
        <v>3</v>
      </c>
      <c r="F172" s="3" t="s">
        <v>4</v>
      </c>
      <c r="G172" s="3" t="s">
        <v>5</v>
      </c>
      <c r="H172" s="3" t="s">
        <v>6</v>
      </c>
      <c r="I172" s="3" t="s">
        <v>7</v>
      </c>
      <c r="J172" s="3" t="s">
        <v>8</v>
      </c>
      <c r="K172" s="3" t="s">
        <v>9</v>
      </c>
      <c r="L172" s="3" t="s">
        <v>10</v>
      </c>
      <c r="M172" s="3" t="s">
        <v>11</v>
      </c>
      <c r="N172" s="3" t="s">
        <v>12</v>
      </c>
      <c r="O172" s="3" t="s">
        <v>13</v>
      </c>
      <c r="P172" s="3" t="s">
        <v>14</v>
      </c>
    </row>
    <row r="173" spans="1:16" ht="11.25">
      <c r="A173" s="2" t="s">
        <v>87</v>
      </c>
      <c r="B173" s="4">
        <v>2</v>
      </c>
      <c r="C173" s="4">
        <v>11</v>
      </c>
      <c r="D173" s="4">
        <v>23</v>
      </c>
      <c r="E173" s="4">
        <v>47.8</v>
      </c>
      <c r="F173" s="4">
        <v>5</v>
      </c>
      <c r="G173" s="4">
        <v>7</v>
      </c>
      <c r="H173" s="4">
        <v>71.4</v>
      </c>
      <c r="I173" s="4">
        <v>1</v>
      </c>
      <c r="J173" s="4">
        <v>9</v>
      </c>
      <c r="K173" s="4">
        <v>11</v>
      </c>
      <c r="L173" s="4">
        <v>6</v>
      </c>
      <c r="M173" s="4">
        <v>1.833</v>
      </c>
      <c r="N173" s="4">
        <v>3</v>
      </c>
      <c r="O173" s="4">
        <v>1</v>
      </c>
      <c r="P173" s="4">
        <v>28</v>
      </c>
    </row>
    <row r="174" spans="1:16" ht="11.25">
      <c r="A174" s="2" t="s">
        <v>88</v>
      </c>
      <c r="B174" s="4">
        <v>2</v>
      </c>
      <c r="C174" s="4">
        <v>12</v>
      </c>
      <c r="D174" s="4">
        <v>19</v>
      </c>
      <c r="E174" s="4">
        <v>63.2</v>
      </c>
      <c r="F174" s="4">
        <v>10</v>
      </c>
      <c r="G174" s="4">
        <v>15</v>
      </c>
      <c r="H174" s="4">
        <v>66.7</v>
      </c>
      <c r="I174" s="4">
        <v>0</v>
      </c>
      <c r="J174" s="4">
        <v>13</v>
      </c>
      <c r="K174" s="4">
        <v>3</v>
      </c>
      <c r="L174" s="4">
        <v>5</v>
      </c>
      <c r="M174" s="4">
        <v>0.6</v>
      </c>
      <c r="N174" s="4">
        <v>2</v>
      </c>
      <c r="O174" s="4">
        <v>0</v>
      </c>
      <c r="P174" s="4">
        <v>34</v>
      </c>
    </row>
    <row r="175" spans="1:16" ht="11.25">
      <c r="A175" s="2" t="s">
        <v>89</v>
      </c>
      <c r="B175" s="4">
        <v>2</v>
      </c>
      <c r="C175" s="4">
        <v>3</v>
      </c>
      <c r="D175" s="4">
        <v>9</v>
      </c>
      <c r="E175" s="4">
        <v>33.3</v>
      </c>
      <c r="F175" s="4">
        <v>5</v>
      </c>
      <c r="G175" s="4">
        <v>5</v>
      </c>
      <c r="H175" s="4">
        <v>100</v>
      </c>
      <c r="I175" s="4">
        <v>1</v>
      </c>
      <c r="J175" s="4">
        <v>3</v>
      </c>
      <c r="K175" s="4">
        <v>5</v>
      </c>
      <c r="L175" s="4">
        <v>0</v>
      </c>
      <c r="M175" s="4">
        <v>0</v>
      </c>
      <c r="N175" s="4">
        <v>0</v>
      </c>
      <c r="O175" s="4">
        <v>2</v>
      </c>
      <c r="P175" s="4">
        <v>12</v>
      </c>
    </row>
    <row r="176" spans="1:16" ht="11.25">
      <c r="A176" s="2" t="s">
        <v>90</v>
      </c>
      <c r="B176" s="4">
        <v>2</v>
      </c>
      <c r="C176" s="4">
        <v>15</v>
      </c>
      <c r="D176" s="4">
        <v>35</v>
      </c>
      <c r="E176" s="4">
        <v>42.9</v>
      </c>
      <c r="F176" s="4">
        <v>1</v>
      </c>
      <c r="G176" s="4">
        <v>3</v>
      </c>
      <c r="H176" s="4">
        <v>33.3</v>
      </c>
      <c r="I176" s="4">
        <v>2</v>
      </c>
      <c r="J176" s="4">
        <v>6</v>
      </c>
      <c r="K176" s="4">
        <v>9</v>
      </c>
      <c r="L176" s="4">
        <v>5</v>
      </c>
      <c r="M176" s="4">
        <v>1.8</v>
      </c>
      <c r="N176" s="4">
        <v>0</v>
      </c>
      <c r="O176" s="4">
        <v>1</v>
      </c>
      <c r="P176" s="4">
        <v>33</v>
      </c>
    </row>
    <row r="177" spans="1:16" ht="11.25">
      <c r="A177" s="2" t="s">
        <v>91</v>
      </c>
      <c r="B177" s="4">
        <v>2</v>
      </c>
      <c r="C177" s="4">
        <v>14</v>
      </c>
      <c r="D177" s="4">
        <v>29</v>
      </c>
      <c r="E177" s="4">
        <v>48.3</v>
      </c>
      <c r="F177" s="4">
        <v>12</v>
      </c>
      <c r="G177" s="4">
        <v>18</v>
      </c>
      <c r="H177" s="4">
        <v>66.7</v>
      </c>
      <c r="I177" s="4">
        <v>1</v>
      </c>
      <c r="J177" s="4">
        <v>28</v>
      </c>
      <c r="K177" s="4">
        <v>6</v>
      </c>
      <c r="L177" s="4">
        <v>3</v>
      </c>
      <c r="M177" s="4">
        <v>2</v>
      </c>
      <c r="N177" s="4">
        <v>5</v>
      </c>
      <c r="O177" s="4">
        <v>1</v>
      </c>
      <c r="P177" s="4">
        <v>41</v>
      </c>
    </row>
    <row r="178" spans="1:16" ht="11.25">
      <c r="A178" s="2" t="s">
        <v>92</v>
      </c>
      <c r="B178" s="4">
        <v>2</v>
      </c>
      <c r="C178" s="4">
        <v>10</v>
      </c>
      <c r="D178" s="4">
        <v>17</v>
      </c>
      <c r="E178" s="4">
        <v>58.8</v>
      </c>
      <c r="F178" s="4">
        <v>8</v>
      </c>
      <c r="G178" s="4">
        <v>10</v>
      </c>
      <c r="H178" s="4">
        <v>80</v>
      </c>
      <c r="I178" s="4">
        <v>0</v>
      </c>
      <c r="J178" s="4">
        <v>20</v>
      </c>
      <c r="K178" s="4">
        <v>7</v>
      </c>
      <c r="L178" s="4">
        <v>3</v>
      </c>
      <c r="M178" s="4">
        <v>2.333</v>
      </c>
      <c r="N178" s="4">
        <v>2</v>
      </c>
      <c r="O178" s="4">
        <v>4</v>
      </c>
      <c r="P178" s="4">
        <v>28</v>
      </c>
    </row>
    <row r="179" spans="1:16" ht="11.25">
      <c r="A179" s="2" t="s">
        <v>93</v>
      </c>
      <c r="B179" s="4">
        <v>1</v>
      </c>
      <c r="C179" s="4">
        <v>6</v>
      </c>
      <c r="D179" s="4">
        <v>17</v>
      </c>
      <c r="E179" s="4">
        <v>35.3</v>
      </c>
      <c r="F179" s="4">
        <v>4</v>
      </c>
      <c r="G179" s="4">
        <v>4</v>
      </c>
      <c r="H179" s="4">
        <v>100</v>
      </c>
      <c r="I179" s="4">
        <v>0</v>
      </c>
      <c r="J179" s="4">
        <v>10</v>
      </c>
      <c r="K179" s="4">
        <v>3</v>
      </c>
      <c r="L179" s="4">
        <v>0</v>
      </c>
      <c r="M179" s="4">
        <v>0</v>
      </c>
      <c r="N179" s="4">
        <v>1</v>
      </c>
      <c r="O179" s="4">
        <v>0</v>
      </c>
      <c r="P179" s="4">
        <v>16</v>
      </c>
    </row>
    <row r="180" spans="1:16" ht="11.25">
      <c r="A180" s="19" t="s">
        <v>94</v>
      </c>
      <c r="B180" s="20">
        <v>2</v>
      </c>
      <c r="C180" s="20">
        <v>10</v>
      </c>
      <c r="D180" s="20">
        <v>25</v>
      </c>
      <c r="E180" s="20">
        <v>40</v>
      </c>
      <c r="F180" s="20">
        <v>4</v>
      </c>
      <c r="G180" s="20">
        <v>6</v>
      </c>
      <c r="H180" s="20">
        <v>66.7</v>
      </c>
      <c r="I180" s="20">
        <v>3</v>
      </c>
      <c r="J180" s="20">
        <v>7</v>
      </c>
      <c r="K180" s="20">
        <v>19</v>
      </c>
      <c r="L180" s="20">
        <v>4</v>
      </c>
      <c r="M180" s="20">
        <v>4.75</v>
      </c>
      <c r="N180" s="20">
        <v>0</v>
      </c>
      <c r="O180" s="20">
        <v>1</v>
      </c>
      <c r="P180" s="20">
        <v>27</v>
      </c>
    </row>
    <row r="181" spans="1:16" s="16" customFormat="1" ht="11.25">
      <c r="A181" s="16" t="s">
        <v>88</v>
      </c>
      <c r="B181" s="18">
        <v>3</v>
      </c>
      <c r="C181" s="18">
        <v>21</v>
      </c>
      <c r="D181" s="18">
        <v>45</v>
      </c>
      <c r="E181" s="18">
        <v>46.7</v>
      </c>
      <c r="F181" s="18">
        <v>15</v>
      </c>
      <c r="G181" s="18">
        <v>19</v>
      </c>
      <c r="H181" s="18">
        <v>78.9</v>
      </c>
      <c r="I181" s="18">
        <v>0</v>
      </c>
      <c r="J181" s="18">
        <v>23</v>
      </c>
      <c r="K181" s="18">
        <v>9</v>
      </c>
      <c r="L181" s="18">
        <v>8</v>
      </c>
      <c r="M181" s="18">
        <v>1.125</v>
      </c>
      <c r="N181" s="18">
        <v>10</v>
      </c>
      <c r="O181" s="18">
        <v>1</v>
      </c>
      <c r="P181" s="18">
        <v>57</v>
      </c>
    </row>
    <row r="182" spans="1:16" s="16" customFormat="1" ht="11.25">
      <c r="A182" s="16" t="s">
        <v>90</v>
      </c>
      <c r="B182" s="18">
        <v>3</v>
      </c>
      <c r="C182" s="18">
        <v>18</v>
      </c>
      <c r="D182" s="18">
        <v>48</v>
      </c>
      <c r="E182" s="18">
        <v>37.5</v>
      </c>
      <c r="F182" s="18">
        <v>9</v>
      </c>
      <c r="G182" s="18">
        <v>12</v>
      </c>
      <c r="H182" s="18">
        <v>75</v>
      </c>
      <c r="I182" s="18">
        <v>3</v>
      </c>
      <c r="J182" s="18">
        <v>9</v>
      </c>
      <c r="K182" s="18">
        <v>23</v>
      </c>
      <c r="L182" s="18">
        <v>12</v>
      </c>
      <c r="M182" s="18">
        <v>1.917</v>
      </c>
      <c r="N182" s="18">
        <v>3</v>
      </c>
      <c r="O182" s="18">
        <v>9</v>
      </c>
      <c r="P182" s="18">
        <v>48</v>
      </c>
    </row>
    <row r="183" spans="1:16" s="16" customFormat="1" ht="11.25">
      <c r="A183" s="16" t="s">
        <v>91</v>
      </c>
      <c r="B183" s="18">
        <v>4</v>
      </c>
      <c r="C183" s="18">
        <v>26</v>
      </c>
      <c r="D183" s="18">
        <v>62</v>
      </c>
      <c r="E183" s="18">
        <v>41.9</v>
      </c>
      <c r="F183" s="18">
        <v>7</v>
      </c>
      <c r="G183" s="18">
        <v>9</v>
      </c>
      <c r="H183" s="18">
        <v>77.8</v>
      </c>
      <c r="I183" s="18">
        <v>4</v>
      </c>
      <c r="J183" s="18">
        <v>61</v>
      </c>
      <c r="K183" s="18">
        <v>3</v>
      </c>
      <c r="L183" s="18">
        <v>10</v>
      </c>
      <c r="M183" s="18">
        <v>0.3</v>
      </c>
      <c r="N183" s="18">
        <v>5</v>
      </c>
      <c r="O183" s="18">
        <v>5</v>
      </c>
      <c r="P183" s="18">
        <v>63</v>
      </c>
    </row>
    <row r="184" spans="1:16" s="16" customFormat="1" ht="11.25">
      <c r="A184" s="16" t="s">
        <v>92</v>
      </c>
      <c r="B184" s="18">
        <v>3</v>
      </c>
      <c r="C184" s="18">
        <v>17</v>
      </c>
      <c r="D184" s="18">
        <v>26</v>
      </c>
      <c r="E184" s="18">
        <v>65.4</v>
      </c>
      <c r="F184" s="18">
        <v>9</v>
      </c>
      <c r="G184" s="18">
        <v>16</v>
      </c>
      <c r="H184" s="18">
        <v>56.2</v>
      </c>
      <c r="I184" s="18">
        <v>0</v>
      </c>
      <c r="J184" s="18">
        <v>26</v>
      </c>
      <c r="K184" s="18">
        <v>11</v>
      </c>
      <c r="L184" s="18">
        <v>6</v>
      </c>
      <c r="M184" s="18">
        <v>1.833</v>
      </c>
      <c r="N184" s="18">
        <v>2</v>
      </c>
      <c r="O184" s="18">
        <v>3</v>
      </c>
      <c r="P184" s="18">
        <v>43</v>
      </c>
    </row>
    <row r="185" spans="1:16" s="16" customFormat="1" ht="11.25">
      <c r="A185" s="16" t="s">
        <v>93</v>
      </c>
      <c r="B185" s="18">
        <v>3</v>
      </c>
      <c r="C185" s="18">
        <v>17</v>
      </c>
      <c r="D185" s="18">
        <v>38</v>
      </c>
      <c r="E185" s="18">
        <v>44.7</v>
      </c>
      <c r="F185" s="18">
        <v>23</v>
      </c>
      <c r="G185" s="18">
        <v>29</v>
      </c>
      <c r="H185" s="18">
        <v>79.3</v>
      </c>
      <c r="I185" s="18">
        <v>0</v>
      </c>
      <c r="J185" s="18">
        <v>27</v>
      </c>
      <c r="K185" s="18">
        <v>8</v>
      </c>
      <c r="L185" s="18">
        <v>13</v>
      </c>
      <c r="M185" s="18">
        <v>0.615</v>
      </c>
      <c r="N185" s="18">
        <v>11</v>
      </c>
      <c r="O185" s="18">
        <v>0</v>
      </c>
      <c r="P185" s="18">
        <v>57</v>
      </c>
    </row>
    <row r="186" spans="1:16" s="16" customFormat="1" ht="11.25">
      <c r="A186" s="16" t="s">
        <v>215</v>
      </c>
      <c r="B186" s="18">
        <v>3</v>
      </c>
      <c r="C186" s="18">
        <v>9</v>
      </c>
      <c r="D186" s="18">
        <v>13</v>
      </c>
      <c r="E186" s="18">
        <v>69.2</v>
      </c>
      <c r="F186" s="18">
        <v>5</v>
      </c>
      <c r="G186" s="18">
        <v>7</v>
      </c>
      <c r="H186" s="18">
        <v>71.4</v>
      </c>
      <c r="I186" s="18">
        <v>0</v>
      </c>
      <c r="J186" s="18">
        <v>9</v>
      </c>
      <c r="K186" s="18">
        <v>16</v>
      </c>
      <c r="L186" s="18">
        <v>6</v>
      </c>
      <c r="M186" s="18">
        <v>2.667</v>
      </c>
      <c r="N186" s="18">
        <v>0</v>
      </c>
      <c r="O186" s="18">
        <v>1</v>
      </c>
      <c r="P186" s="18">
        <v>23</v>
      </c>
    </row>
    <row r="187" spans="1:16" s="16" customFormat="1" ht="11.25">
      <c r="A187" s="16" t="s">
        <v>94</v>
      </c>
      <c r="B187" s="18">
        <v>4</v>
      </c>
      <c r="C187" s="18">
        <v>21</v>
      </c>
      <c r="D187" s="18">
        <v>44</v>
      </c>
      <c r="E187" s="18">
        <v>47.7</v>
      </c>
      <c r="F187" s="18">
        <v>5</v>
      </c>
      <c r="G187" s="18">
        <v>8</v>
      </c>
      <c r="H187" s="18">
        <v>62.5</v>
      </c>
      <c r="I187" s="18">
        <v>8</v>
      </c>
      <c r="J187" s="18">
        <v>20</v>
      </c>
      <c r="K187" s="18">
        <v>34</v>
      </c>
      <c r="L187" s="18">
        <v>9</v>
      </c>
      <c r="M187" s="18">
        <v>3.778</v>
      </c>
      <c r="N187" s="18">
        <v>0</v>
      </c>
      <c r="O187" s="18">
        <v>6</v>
      </c>
      <c r="P187" s="18">
        <v>55</v>
      </c>
    </row>
    <row r="188" spans="1:16" s="16" customFormat="1" ht="11.25">
      <c r="A188" s="16" t="s">
        <v>216</v>
      </c>
      <c r="B188" s="18">
        <v>3</v>
      </c>
      <c r="C188" s="18">
        <v>15</v>
      </c>
      <c r="D188" s="18">
        <v>47</v>
      </c>
      <c r="E188" s="18">
        <v>31.9</v>
      </c>
      <c r="F188" s="18">
        <v>5</v>
      </c>
      <c r="G188" s="18">
        <v>9</v>
      </c>
      <c r="H188" s="18">
        <v>55.6</v>
      </c>
      <c r="I188" s="18">
        <v>3</v>
      </c>
      <c r="J188" s="18">
        <v>15</v>
      </c>
      <c r="K188" s="18">
        <v>6</v>
      </c>
      <c r="L188" s="18">
        <v>4</v>
      </c>
      <c r="M188" s="18">
        <v>1.5</v>
      </c>
      <c r="N188" s="18">
        <v>7</v>
      </c>
      <c r="O188" s="18">
        <v>1</v>
      </c>
      <c r="P188" s="18">
        <v>38</v>
      </c>
    </row>
    <row r="189" spans="1:26" ht="11.25">
      <c r="A189" s="1" t="s">
        <v>203</v>
      </c>
      <c r="B189" s="3">
        <f>SUM(B173:B188)</f>
        <v>41</v>
      </c>
      <c r="C189" s="3">
        <f>SUM(C173:C188)</f>
        <v>225</v>
      </c>
      <c r="D189" s="3">
        <f>SUM(D173:D188)</f>
        <v>497</v>
      </c>
      <c r="E189" s="6">
        <f>+C189/D189</f>
        <v>0.45271629778672035</v>
      </c>
      <c r="F189" s="3">
        <f>SUM(F173:F188)</f>
        <v>127</v>
      </c>
      <c r="G189" s="3">
        <f>SUM(G173:G188)</f>
        <v>177</v>
      </c>
      <c r="H189" s="6">
        <f>+F189/G189</f>
        <v>0.7175141242937854</v>
      </c>
      <c r="I189" s="3">
        <f>SUM(I173:I188)</f>
        <v>26</v>
      </c>
      <c r="J189" s="3">
        <f>SUM(J173:J188)</f>
        <v>286</v>
      </c>
      <c r="K189" s="3">
        <f>SUM(K173:K188)</f>
        <v>173</v>
      </c>
      <c r="L189" s="3">
        <f>SUM(L173:L188)</f>
        <v>94</v>
      </c>
      <c r="M189" s="6">
        <f>+K189/L189</f>
        <v>1.8404255319148937</v>
      </c>
      <c r="N189" s="3">
        <f>SUM(N173:N188)</f>
        <v>51</v>
      </c>
      <c r="O189" s="3">
        <f>SUM(O173:O188)</f>
        <v>36</v>
      </c>
      <c r="P189" s="3">
        <f>SUM(P173:P188)</f>
        <v>603</v>
      </c>
      <c r="Q189" s="7">
        <f>SUM(R189:Z189)</f>
        <v>2592.1000000000004</v>
      </c>
      <c r="R189" s="8">
        <f>+P189</f>
        <v>603</v>
      </c>
      <c r="S189" s="8">
        <f>+J189*1.7</f>
        <v>486.2</v>
      </c>
      <c r="T189" s="8">
        <f>+K189*3</f>
        <v>519</v>
      </c>
      <c r="U189" s="8">
        <f>+I189*4</f>
        <v>104</v>
      </c>
      <c r="V189" s="8">
        <f>O189*4.4</f>
        <v>158.4</v>
      </c>
      <c r="W189" s="8">
        <f>+N189*6.5</f>
        <v>331.5</v>
      </c>
      <c r="X189" s="5">
        <f>IF(E189&lt;0.414,70,IF(E189&lt;0.427,85,IF(E189&lt;0.437,100,IF(E189&lt;0.444,115,IF(E189&lt;0.452,130,IF(E189&lt;0.46,145,IF(E189&lt;0.469,160,IF(E189&lt;0.481,175,190))))))))</f>
        <v>145</v>
      </c>
      <c r="Y189" s="5">
        <f>IF(H189&lt;0.687,70,IF(H189&lt;0.719,85,IF(H189&lt;0.74,100,IF(H189&lt;0.758,115,IF(H189&lt;0.776,130,IF(H189&lt;0.789,145,IF(H189&lt;0.804,160,IF(H189&lt;0.827,175,190))))))))</f>
        <v>85</v>
      </c>
      <c r="Z189" s="5">
        <f>IF(M189&lt;1.15,70,IF(M189&lt;1.29,85,IF(M189&lt;1.4,100,IF(M189&lt;1.5,115,IF(M189&lt;1.59,130,IF(M189&lt;1.72,145,IF(M189&lt;1.89,160,IF(M189&lt;2.09,175,190))))))))</f>
        <v>160</v>
      </c>
    </row>
    <row r="191" spans="1:16" ht="11.25">
      <c r="A191" s="1" t="s">
        <v>185</v>
      </c>
      <c r="B191" s="3" t="s">
        <v>0</v>
      </c>
      <c r="C191" s="3" t="s">
        <v>1</v>
      </c>
      <c r="D191" s="3" t="s">
        <v>2</v>
      </c>
      <c r="E191" s="3" t="s">
        <v>3</v>
      </c>
      <c r="F191" s="3" t="s">
        <v>4</v>
      </c>
      <c r="G191" s="3" t="s">
        <v>5</v>
      </c>
      <c r="H191" s="3" t="s">
        <v>6</v>
      </c>
      <c r="I191" s="3" t="s">
        <v>7</v>
      </c>
      <c r="J191" s="3" t="s">
        <v>8</v>
      </c>
      <c r="K191" s="3" t="s">
        <v>9</v>
      </c>
      <c r="L191" s="3" t="s">
        <v>10</v>
      </c>
      <c r="M191" s="3" t="s">
        <v>11</v>
      </c>
      <c r="N191" s="3" t="s">
        <v>12</v>
      </c>
      <c r="O191" s="3" t="s">
        <v>13</v>
      </c>
      <c r="P191" s="3" t="s">
        <v>14</v>
      </c>
    </row>
    <row r="192" spans="1:16" ht="11.25">
      <c r="A192" s="2" t="s">
        <v>95</v>
      </c>
      <c r="B192" s="4">
        <v>1</v>
      </c>
      <c r="C192" s="4">
        <v>10</v>
      </c>
      <c r="D192" s="4">
        <v>16</v>
      </c>
      <c r="E192" s="4">
        <v>62.5</v>
      </c>
      <c r="F192" s="4">
        <v>5</v>
      </c>
      <c r="G192" s="4">
        <v>6</v>
      </c>
      <c r="H192" s="4">
        <v>83.3</v>
      </c>
      <c r="I192" s="4">
        <v>1</v>
      </c>
      <c r="J192" s="4">
        <v>4</v>
      </c>
      <c r="K192" s="4">
        <v>3</v>
      </c>
      <c r="L192" s="4">
        <v>2</v>
      </c>
      <c r="M192" s="4">
        <v>1.5</v>
      </c>
      <c r="N192" s="4">
        <v>0</v>
      </c>
      <c r="O192" s="4">
        <v>2</v>
      </c>
      <c r="P192" s="4">
        <v>26</v>
      </c>
    </row>
    <row r="193" spans="1:16" ht="11.25">
      <c r="A193" s="2" t="s">
        <v>96</v>
      </c>
      <c r="B193" s="4">
        <v>2</v>
      </c>
      <c r="C193" s="4">
        <v>19</v>
      </c>
      <c r="D193" s="4">
        <v>36</v>
      </c>
      <c r="E193" s="4">
        <v>52.8</v>
      </c>
      <c r="F193" s="4">
        <v>1</v>
      </c>
      <c r="G193" s="4">
        <v>2</v>
      </c>
      <c r="H193" s="4">
        <v>50</v>
      </c>
      <c r="I193" s="4">
        <v>11</v>
      </c>
      <c r="J193" s="4">
        <v>6</v>
      </c>
      <c r="K193" s="4">
        <v>16</v>
      </c>
      <c r="L193" s="4">
        <v>4</v>
      </c>
      <c r="M193" s="4">
        <v>4</v>
      </c>
      <c r="N193" s="4">
        <v>0</v>
      </c>
      <c r="O193" s="4">
        <v>4</v>
      </c>
      <c r="P193" s="4">
        <v>50</v>
      </c>
    </row>
    <row r="194" spans="1:16" ht="11.25">
      <c r="A194" s="2" t="s">
        <v>97</v>
      </c>
      <c r="B194" s="4">
        <v>2</v>
      </c>
      <c r="C194" s="4">
        <v>3</v>
      </c>
      <c r="D194" s="4">
        <v>7</v>
      </c>
      <c r="E194" s="4">
        <v>42.9</v>
      </c>
      <c r="F194" s="4">
        <v>0</v>
      </c>
      <c r="G194" s="4">
        <v>2</v>
      </c>
      <c r="H194" s="4">
        <v>0</v>
      </c>
      <c r="I194" s="4">
        <v>0</v>
      </c>
      <c r="J194" s="4">
        <v>10</v>
      </c>
      <c r="K194" s="4">
        <v>2</v>
      </c>
      <c r="L194" s="4">
        <v>1</v>
      </c>
      <c r="M194" s="4">
        <v>2</v>
      </c>
      <c r="N194" s="4">
        <v>2</v>
      </c>
      <c r="O194" s="4">
        <v>1</v>
      </c>
      <c r="P194" s="4">
        <v>6</v>
      </c>
    </row>
    <row r="195" spans="1:16" ht="11.25">
      <c r="A195" s="2" t="s">
        <v>98</v>
      </c>
      <c r="B195" s="4">
        <v>1</v>
      </c>
      <c r="C195" s="4">
        <v>10</v>
      </c>
      <c r="D195" s="4">
        <v>23</v>
      </c>
      <c r="E195" s="4">
        <v>43.5</v>
      </c>
      <c r="F195" s="4">
        <v>8</v>
      </c>
      <c r="G195" s="4">
        <v>11</v>
      </c>
      <c r="H195" s="4">
        <v>72.7</v>
      </c>
      <c r="I195" s="4">
        <v>0</v>
      </c>
      <c r="J195" s="4">
        <v>10</v>
      </c>
      <c r="K195" s="4">
        <v>3</v>
      </c>
      <c r="L195" s="4">
        <v>4</v>
      </c>
      <c r="M195" s="4">
        <v>0.75</v>
      </c>
      <c r="N195" s="4">
        <v>4</v>
      </c>
      <c r="O195" s="4">
        <v>2</v>
      </c>
      <c r="P195" s="4">
        <v>28</v>
      </c>
    </row>
    <row r="196" spans="1:16" ht="11.25">
      <c r="A196" s="2" t="s">
        <v>99</v>
      </c>
      <c r="B196" s="4">
        <v>2</v>
      </c>
      <c r="C196" s="4">
        <v>6</v>
      </c>
      <c r="D196" s="4">
        <v>15</v>
      </c>
      <c r="E196" s="4">
        <v>40</v>
      </c>
      <c r="F196" s="4">
        <v>5</v>
      </c>
      <c r="G196" s="4">
        <v>6</v>
      </c>
      <c r="H196" s="4">
        <v>83.3</v>
      </c>
      <c r="I196" s="4">
        <v>3</v>
      </c>
      <c r="J196" s="4">
        <v>6</v>
      </c>
      <c r="K196" s="4">
        <v>9</v>
      </c>
      <c r="L196" s="4">
        <v>4</v>
      </c>
      <c r="M196" s="4">
        <v>2.25</v>
      </c>
      <c r="N196" s="4">
        <v>0</v>
      </c>
      <c r="O196" s="4">
        <v>3</v>
      </c>
      <c r="P196" s="4">
        <v>20</v>
      </c>
    </row>
    <row r="197" spans="1:16" ht="11.25">
      <c r="A197" s="2" t="s">
        <v>100</v>
      </c>
      <c r="B197" s="4">
        <v>1</v>
      </c>
      <c r="C197" s="4">
        <v>5</v>
      </c>
      <c r="D197" s="4">
        <v>10</v>
      </c>
      <c r="E197" s="4">
        <v>50</v>
      </c>
      <c r="F197" s="4">
        <v>3</v>
      </c>
      <c r="G197" s="4">
        <v>4</v>
      </c>
      <c r="H197" s="4">
        <v>75</v>
      </c>
      <c r="I197" s="4">
        <v>0</v>
      </c>
      <c r="J197" s="4">
        <v>11</v>
      </c>
      <c r="K197" s="4">
        <v>2</v>
      </c>
      <c r="L197" s="4">
        <v>4</v>
      </c>
      <c r="M197" s="4">
        <v>0.5</v>
      </c>
      <c r="N197" s="4">
        <v>2</v>
      </c>
      <c r="O197" s="4">
        <v>0</v>
      </c>
      <c r="P197" s="4">
        <v>13</v>
      </c>
    </row>
    <row r="198" spans="1:16" ht="11.25">
      <c r="A198" s="2" t="s">
        <v>101</v>
      </c>
      <c r="B198" s="4">
        <v>1</v>
      </c>
      <c r="C198" s="4">
        <v>8</v>
      </c>
      <c r="D198" s="4">
        <v>17</v>
      </c>
      <c r="E198" s="4">
        <v>47.1</v>
      </c>
      <c r="F198" s="4">
        <v>3</v>
      </c>
      <c r="G198" s="4">
        <v>3</v>
      </c>
      <c r="H198" s="4">
        <v>100</v>
      </c>
      <c r="I198" s="4">
        <v>0</v>
      </c>
      <c r="J198" s="4">
        <v>4</v>
      </c>
      <c r="K198" s="4">
        <v>4</v>
      </c>
      <c r="L198" s="4">
        <v>4</v>
      </c>
      <c r="M198" s="4">
        <v>1</v>
      </c>
      <c r="N198" s="4">
        <v>0</v>
      </c>
      <c r="O198" s="4">
        <v>1</v>
      </c>
      <c r="P198" s="4">
        <v>19</v>
      </c>
    </row>
    <row r="199" spans="1:16" ht="11.25">
      <c r="A199" s="19" t="s">
        <v>102</v>
      </c>
      <c r="B199" s="20">
        <v>2</v>
      </c>
      <c r="C199" s="20">
        <v>15</v>
      </c>
      <c r="D199" s="20">
        <v>30</v>
      </c>
      <c r="E199" s="20">
        <v>50</v>
      </c>
      <c r="F199" s="20">
        <v>4</v>
      </c>
      <c r="G199" s="20">
        <v>6</v>
      </c>
      <c r="H199" s="20">
        <v>66.7</v>
      </c>
      <c r="I199" s="20">
        <v>2</v>
      </c>
      <c r="J199" s="20">
        <v>10</v>
      </c>
      <c r="K199" s="20">
        <v>9</v>
      </c>
      <c r="L199" s="20">
        <v>2</v>
      </c>
      <c r="M199" s="20">
        <v>4.5</v>
      </c>
      <c r="N199" s="20">
        <v>0</v>
      </c>
      <c r="O199" s="20">
        <v>4</v>
      </c>
      <c r="P199" s="20">
        <v>36</v>
      </c>
    </row>
    <row r="200" spans="1:16" s="16" customFormat="1" ht="11.25">
      <c r="A200" s="16" t="s">
        <v>95</v>
      </c>
      <c r="B200" s="18">
        <v>1</v>
      </c>
      <c r="C200" s="18">
        <v>1</v>
      </c>
      <c r="D200" s="18">
        <v>10</v>
      </c>
      <c r="E200" s="18">
        <v>10</v>
      </c>
      <c r="F200" s="18">
        <v>11</v>
      </c>
      <c r="G200" s="18">
        <v>16</v>
      </c>
      <c r="H200" s="18">
        <v>68.8</v>
      </c>
      <c r="I200" s="18">
        <v>0</v>
      </c>
      <c r="J200" s="18">
        <v>4</v>
      </c>
      <c r="K200" s="18">
        <v>1</v>
      </c>
      <c r="L200" s="18">
        <v>4</v>
      </c>
      <c r="M200" s="18">
        <v>0.25</v>
      </c>
      <c r="N200" s="18">
        <v>0</v>
      </c>
      <c r="O200" s="18">
        <v>0</v>
      </c>
      <c r="P200" s="18">
        <v>13</v>
      </c>
    </row>
    <row r="201" spans="1:16" s="16" customFormat="1" ht="11.25">
      <c r="A201" s="16" t="s">
        <v>96</v>
      </c>
      <c r="B201" s="18">
        <v>4</v>
      </c>
      <c r="C201" s="18">
        <v>22</v>
      </c>
      <c r="D201" s="18">
        <v>55</v>
      </c>
      <c r="E201" s="18">
        <v>40</v>
      </c>
      <c r="F201" s="18">
        <v>17</v>
      </c>
      <c r="G201" s="18">
        <v>21</v>
      </c>
      <c r="H201" s="18">
        <v>81</v>
      </c>
      <c r="I201" s="18">
        <v>7</v>
      </c>
      <c r="J201" s="18">
        <v>14</v>
      </c>
      <c r="K201" s="18">
        <v>25</v>
      </c>
      <c r="L201" s="18">
        <v>8</v>
      </c>
      <c r="M201" s="18">
        <v>3.125</v>
      </c>
      <c r="N201" s="18">
        <v>1</v>
      </c>
      <c r="O201" s="18">
        <v>3</v>
      </c>
      <c r="P201" s="18">
        <v>68</v>
      </c>
    </row>
    <row r="202" spans="1:16" s="16" customFormat="1" ht="11.25">
      <c r="A202" s="16" t="s">
        <v>98</v>
      </c>
      <c r="B202" s="18">
        <v>3</v>
      </c>
      <c r="C202" s="18">
        <v>27</v>
      </c>
      <c r="D202" s="18">
        <v>74</v>
      </c>
      <c r="E202" s="18">
        <v>36.5</v>
      </c>
      <c r="F202" s="18">
        <v>18</v>
      </c>
      <c r="G202" s="18">
        <v>31</v>
      </c>
      <c r="H202" s="18">
        <v>58.1</v>
      </c>
      <c r="I202" s="18">
        <v>0</v>
      </c>
      <c r="J202" s="18">
        <v>41</v>
      </c>
      <c r="K202" s="18">
        <v>6</v>
      </c>
      <c r="L202" s="18">
        <v>8</v>
      </c>
      <c r="M202" s="18">
        <v>0.75</v>
      </c>
      <c r="N202" s="18">
        <v>8</v>
      </c>
      <c r="O202" s="18">
        <v>0</v>
      </c>
      <c r="P202" s="18">
        <v>72</v>
      </c>
    </row>
    <row r="203" spans="1:16" s="16" customFormat="1" ht="11.25">
      <c r="A203" s="16" t="s">
        <v>217</v>
      </c>
      <c r="B203" s="18">
        <v>4</v>
      </c>
      <c r="C203" s="18">
        <v>4</v>
      </c>
      <c r="D203" s="18">
        <v>23</v>
      </c>
      <c r="E203" s="18">
        <v>17.4</v>
      </c>
      <c r="F203" s="18">
        <v>0</v>
      </c>
      <c r="G203" s="18">
        <v>0</v>
      </c>
      <c r="H203" s="18">
        <v>0</v>
      </c>
      <c r="I203" s="18">
        <v>3</v>
      </c>
      <c r="J203" s="18">
        <v>13</v>
      </c>
      <c r="K203" s="18">
        <v>2</v>
      </c>
      <c r="L203" s="18">
        <v>0</v>
      </c>
      <c r="M203" s="18">
        <v>0</v>
      </c>
      <c r="N203" s="18">
        <v>3</v>
      </c>
      <c r="O203" s="18">
        <v>2</v>
      </c>
      <c r="P203" s="18">
        <v>11</v>
      </c>
    </row>
    <row r="204" spans="1:16" s="16" customFormat="1" ht="11.25">
      <c r="A204" s="16" t="s">
        <v>100</v>
      </c>
      <c r="B204" s="18">
        <v>3</v>
      </c>
      <c r="C204" s="18">
        <v>13</v>
      </c>
      <c r="D204" s="18">
        <v>27</v>
      </c>
      <c r="E204" s="18">
        <v>48.1</v>
      </c>
      <c r="F204" s="18">
        <v>10</v>
      </c>
      <c r="G204" s="18">
        <v>14</v>
      </c>
      <c r="H204" s="18">
        <v>71.4</v>
      </c>
      <c r="I204" s="18">
        <v>0</v>
      </c>
      <c r="J204" s="18">
        <v>30</v>
      </c>
      <c r="K204" s="18">
        <v>0</v>
      </c>
      <c r="L204" s="18">
        <v>10</v>
      </c>
      <c r="M204" s="18">
        <v>0</v>
      </c>
      <c r="N204" s="18">
        <v>2</v>
      </c>
      <c r="O204" s="18">
        <v>2</v>
      </c>
      <c r="P204" s="18">
        <v>36</v>
      </c>
    </row>
    <row r="205" spans="1:16" s="16" customFormat="1" ht="11.25">
      <c r="A205" s="16" t="s">
        <v>101</v>
      </c>
      <c r="B205" s="18">
        <v>3</v>
      </c>
      <c r="C205" s="18">
        <v>30</v>
      </c>
      <c r="D205" s="18">
        <v>62</v>
      </c>
      <c r="E205" s="18">
        <v>48.4</v>
      </c>
      <c r="F205" s="18">
        <v>10</v>
      </c>
      <c r="G205" s="18">
        <v>13</v>
      </c>
      <c r="H205" s="18">
        <v>76.9</v>
      </c>
      <c r="I205" s="18">
        <v>4</v>
      </c>
      <c r="J205" s="18">
        <v>22</v>
      </c>
      <c r="K205" s="18">
        <v>4</v>
      </c>
      <c r="L205" s="18">
        <v>4</v>
      </c>
      <c r="M205" s="18">
        <v>1</v>
      </c>
      <c r="N205" s="18">
        <v>1</v>
      </c>
      <c r="O205" s="18">
        <v>2</v>
      </c>
      <c r="P205" s="18">
        <v>74</v>
      </c>
    </row>
    <row r="206" spans="1:16" s="16" customFormat="1" ht="11.25">
      <c r="A206" s="16" t="s">
        <v>102</v>
      </c>
      <c r="B206" s="18">
        <v>4</v>
      </c>
      <c r="C206" s="18">
        <v>24</v>
      </c>
      <c r="D206" s="18">
        <v>48</v>
      </c>
      <c r="E206" s="18">
        <v>50</v>
      </c>
      <c r="F206" s="18">
        <v>3</v>
      </c>
      <c r="G206" s="18">
        <v>5</v>
      </c>
      <c r="H206" s="18">
        <v>60</v>
      </c>
      <c r="I206" s="18">
        <v>4</v>
      </c>
      <c r="J206" s="18">
        <v>22</v>
      </c>
      <c r="K206" s="18">
        <v>22</v>
      </c>
      <c r="L206" s="18">
        <v>5</v>
      </c>
      <c r="M206" s="18">
        <v>4.4</v>
      </c>
      <c r="N206" s="18">
        <v>0</v>
      </c>
      <c r="O206" s="18">
        <v>2</v>
      </c>
      <c r="P206" s="18">
        <v>55</v>
      </c>
    </row>
    <row r="207" spans="1:16" s="16" customFormat="1" ht="11.25">
      <c r="A207" s="16" t="s">
        <v>218</v>
      </c>
      <c r="B207" s="18">
        <v>4</v>
      </c>
      <c r="C207" s="18">
        <v>14</v>
      </c>
      <c r="D207" s="18">
        <v>40</v>
      </c>
      <c r="E207" s="18">
        <v>35</v>
      </c>
      <c r="F207" s="18">
        <v>20</v>
      </c>
      <c r="G207" s="18">
        <v>25</v>
      </c>
      <c r="H207" s="18">
        <v>80</v>
      </c>
      <c r="I207" s="18">
        <v>0</v>
      </c>
      <c r="J207" s="18">
        <v>46</v>
      </c>
      <c r="K207" s="18">
        <v>7</v>
      </c>
      <c r="L207" s="18">
        <v>4</v>
      </c>
      <c r="M207" s="18">
        <v>1.75</v>
      </c>
      <c r="N207" s="18">
        <v>6</v>
      </c>
      <c r="O207" s="18">
        <v>9</v>
      </c>
      <c r="P207" s="18">
        <v>48</v>
      </c>
    </row>
    <row r="208" spans="1:26" ht="11.25">
      <c r="A208" s="1" t="s">
        <v>203</v>
      </c>
      <c r="B208" s="3">
        <f>SUM(B192:B207)</f>
        <v>38</v>
      </c>
      <c r="C208" s="3">
        <f>SUM(C192:C207)</f>
        <v>211</v>
      </c>
      <c r="D208" s="3">
        <f>SUM(D192:D207)</f>
        <v>493</v>
      </c>
      <c r="E208" s="6">
        <f>+C208/D208</f>
        <v>0.4279918864097363</v>
      </c>
      <c r="F208" s="3">
        <f>SUM(F192:F207)</f>
        <v>118</v>
      </c>
      <c r="G208" s="3">
        <f>SUM(G192:G207)</f>
        <v>165</v>
      </c>
      <c r="H208" s="6">
        <f>+F208/G208</f>
        <v>0.7151515151515152</v>
      </c>
      <c r="I208" s="3">
        <f>SUM(I192:I207)</f>
        <v>35</v>
      </c>
      <c r="J208" s="3">
        <f>SUM(J192:J207)</f>
        <v>253</v>
      </c>
      <c r="K208" s="3">
        <f>SUM(K192:K207)</f>
        <v>115</v>
      </c>
      <c r="L208" s="3">
        <f>SUM(L192:L207)</f>
        <v>68</v>
      </c>
      <c r="M208" s="6">
        <f>+K208/L208</f>
        <v>1.6911764705882353</v>
      </c>
      <c r="N208" s="3">
        <f>SUM(N192:N207)</f>
        <v>29</v>
      </c>
      <c r="O208" s="3">
        <f>SUM(O192:O207)</f>
        <v>37</v>
      </c>
      <c r="P208" s="3">
        <f>SUM(P192:P207)</f>
        <v>575</v>
      </c>
      <c r="Q208" s="7">
        <f>SUM(R208:Z208)</f>
        <v>2171.3999999999996</v>
      </c>
      <c r="R208" s="8">
        <f>+P208</f>
        <v>575</v>
      </c>
      <c r="S208" s="8">
        <f>+J208*1.7</f>
        <v>430.09999999999997</v>
      </c>
      <c r="T208" s="8">
        <f>+K208*3</f>
        <v>345</v>
      </c>
      <c r="U208" s="8">
        <f>+I208*4</f>
        <v>140</v>
      </c>
      <c r="V208" s="8">
        <f>O208*4.4</f>
        <v>162.8</v>
      </c>
      <c r="W208" s="8">
        <f>+N208*6.5</f>
        <v>188.5</v>
      </c>
      <c r="X208" s="5">
        <f>IF(E208&lt;0.414,70,IF(E208&lt;0.427,85,IF(E208&lt;0.437,100,IF(E208&lt;0.444,115,IF(E208&lt;0.452,130,IF(E208&lt;0.46,145,IF(E208&lt;0.469,160,IF(E208&lt;0.481,175,190))))))))</f>
        <v>100</v>
      </c>
      <c r="Y208" s="5">
        <f>IF(H208&lt;0.687,70,IF(H208&lt;0.719,85,IF(H208&lt;0.74,100,IF(H208&lt;0.758,115,IF(H208&lt;0.776,130,IF(H208&lt;0.789,145,IF(H208&lt;0.804,160,IF(H208&lt;0.827,175,190))))))))</f>
        <v>85</v>
      </c>
      <c r="Z208" s="5">
        <f>IF(M208&lt;1.15,70,IF(M208&lt;1.29,85,IF(M208&lt;1.4,100,IF(M208&lt;1.5,115,IF(M208&lt;1.59,130,IF(M208&lt;1.72,145,IF(M208&lt;1.89,160,IF(M208&lt;2.09,175,190))))))))</f>
        <v>145</v>
      </c>
    </row>
    <row r="210" spans="1:16" ht="11.25">
      <c r="A210" s="1" t="s">
        <v>186</v>
      </c>
      <c r="B210" s="3" t="s">
        <v>0</v>
      </c>
      <c r="C210" s="3" t="s">
        <v>1</v>
      </c>
      <c r="D210" s="3" t="s">
        <v>2</v>
      </c>
      <c r="E210" s="3" t="s">
        <v>3</v>
      </c>
      <c r="F210" s="3" t="s">
        <v>4</v>
      </c>
      <c r="G210" s="3" t="s">
        <v>5</v>
      </c>
      <c r="H210" s="3" t="s">
        <v>6</v>
      </c>
      <c r="I210" s="3" t="s">
        <v>7</v>
      </c>
      <c r="J210" s="3" t="s">
        <v>8</v>
      </c>
      <c r="K210" s="3" t="s">
        <v>9</v>
      </c>
      <c r="L210" s="3" t="s">
        <v>10</v>
      </c>
      <c r="M210" s="3" t="s">
        <v>11</v>
      </c>
      <c r="N210" s="3" t="s">
        <v>12</v>
      </c>
      <c r="O210" s="3" t="s">
        <v>13</v>
      </c>
      <c r="P210" s="3" t="s">
        <v>14</v>
      </c>
    </row>
    <row r="211" spans="1:16" ht="11.25">
      <c r="A211" s="2" t="s">
        <v>103</v>
      </c>
      <c r="B211" s="4">
        <v>2</v>
      </c>
      <c r="C211" s="4">
        <v>4</v>
      </c>
      <c r="D211" s="4">
        <v>13</v>
      </c>
      <c r="E211" s="4">
        <v>30.8</v>
      </c>
      <c r="F211" s="4">
        <v>3</v>
      </c>
      <c r="G211" s="4">
        <v>4</v>
      </c>
      <c r="H211" s="4">
        <v>75</v>
      </c>
      <c r="I211" s="4">
        <v>1</v>
      </c>
      <c r="J211" s="4">
        <v>8</v>
      </c>
      <c r="K211" s="4">
        <v>6</v>
      </c>
      <c r="L211" s="4">
        <v>1</v>
      </c>
      <c r="M211" s="4">
        <v>6</v>
      </c>
      <c r="N211" s="4">
        <v>0</v>
      </c>
      <c r="O211" s="4">
        <v>3</v>
      </c>
      <c r="P211" s="4">
        <v>12</v>
      </c>
    </row>
    <row r="212" spans="1:16" ht="11.25">
      <c r="A212" s="2" t="s">
        <v>104</v>
      </c>
      <c r="B212" s="4">
        <v>2</v>
      </c>
      <c r="C212" s="4">
        <v>8</v>
      </c>
      <c r="D212" s="4">
        <v>17</v>
      </c>
      <c r="E212" s="4">
        <v>47.1</v>
      </c>
      <c r="F212" s="4">
        <v>4</v>
      </c>
      <c r="G212" s="4">
        <v>4</v>
      </c>
      <c r="H212" s="4">
        <v>100</v>
      </c>
      <c r="I212" s="4">
        <v>3</v>
      </c>
      <c r="J212" s="4">
        <v>0</v>
      </c>
      <c r="K212" s="4">
        <v>1</v>
      </c>
      <c r="L212" s="4">
        <v>2</v>
      </c>
      <c r="M212" s="4">
        <v>0.5</v>
      </c>
      <c r="N212" s="4">
        <v>0</v>
      </c>
      <c r="O212" s="4">
        <v>0</v>
      </c>
      <c r="P212" s="4">
        <v>23</v>
      </c>
    </row>
    <row r="213" spans="1:16" ht="11.25">
      <c r="A213" s="2" t="s">
        <v>105</v>
      </c>
      <c r="B213" s="4">
        <v>2</v>
      </c>
      <c r="C213" s="4">
        <v>4</v>
      </c>
      <c r="D213" s="4">
        <v>8</v>
      </c>
      <c r="E213" s="4">
        <v>50</v>
      </c>
      <c r="F213" s="4">
        <v>0</v>
      </c>
      <c r="G213" s="4">
        <v>0</v>
      </c>
      <c r="H213" s="4">
        <v>0</v>
      </c>
      <c r="I213" s="4">
        <v>0</v>
      </c>
      <c r="J213" s="4">
        <v>5</v>
      </c>
      <c r="K213" s="4">
        <v>3</v>
      </c>
      <c r="L213" s="4">
        <v>2</v>
      </c>
      <c r="M213" s="4">
        <v>1.5</v>
      </c>
      <c r="N213" s="4">
        <v>0</v>
      </c>
      <c r="O213" s="4">
        <v>1</v>
      </c>
      <c r="P213" s="4">
        <v>8</v>
      </c>
    </row>
    <row r="214" spans="1:16" ht="11.25">
      <c r="A214" s="2" t="s">
        <v>106</v>
      </c>
      <c r="B214" s="4">
        <v>2</v>
      </c>
      <c r="C214" s="4">
        <v>7</v>
      </c>
      <c r="D214" s="4">
        <v>22</v>
      </c>
      <c r="E214" s="4">
        <v>31.8</v>
      </c>
      <c r="F214" s="4">
        <v>5</v>
      </c>
      <c r="G214" s="4">
        <v>5</v>
      </c>
      <c r="H214" s="4">
        <v>100</v>
      </c>
      <c r="I214" s="4">
        <v>0</v>
      </c>
      <c r="J214" s="4">
        <v>8</v>
      </c>
      <c r="K214" s="4">
        <v>16</v>
      </c>
      <c r="L214" s="4">
        <v>3</v>
      </c>
      <c r="M214" s="4">
        <v>5.333</v>
      </c>
      <c r="N214" s="4">
        <v>0</v>
      </c>
      <c r="O214" s="4">
        <v>1</v>
      </c>
      <c r="P214" s="4">
        <v>19</v>
      </c>
    </row>
    <row r="215" spans="1:16" ht="11.25">
      <c r="A215" s="2" t="s">
        <v>107</v>
      </c>
      <c r="B215" s="4">
        <v>2</v>
      </c>
      <c r="C215" s="4">
        <v>21</v>
      </c>
      <c r="D215" s="4">
        <v>37</v>
      </c>
      <c r="E215" s="4">
        <v>56.8</v>
      </c>
      <c r="F215" s="4">
        <v>12</v>
      </c>
      <c r="G215" s="4">
        <v>15</v>
      </c>
      <c r="H215" s="4">
        <v>80</v>
      </c>
      <c r="I215" s="4">
        <v>0</v>
      </c>
      <c r="J215" s="4">
        <v>18</v>
      </c>
      <c r="K215" s="4">
        <v>3</v>
      </c>
      <c r="L215" s="4">
        <v>3</v>
      </c>
      <c r="M215" s="4">
        <v>1</v>
      </c>
      <c r="N215" s="4">
        <v>2</v>
      </c>
      <c r="O215" s="4">
        <v>0</v>
      </c>
      <c r="P215" s="4">
        <v>54</v>
      </c>
    </row>
    <row r="216" spans="1:16" ht="11.25">
      <c r="A216" s="2" t="s">
        <v>108</v>
      </c>
      <c r="B216" s="4">
        <v>2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3</v>
      </c>
      <c r="K216" s="4">
        <v>1</v>
      </c>
      <c r="L216" s="4">
        <v>1</v>
      </c>
      <c r="M216" s="4">
        <v>1</v>
      </c>
      <c r="N216" s="4">
        <v>0</v>
      </c>
      <c r="O216" s="4">
        <v>1</v>
      </c>
      <c r="P216" s="4">
        <v>0</v>
      </c>
    </row>
    <row r="217" spans="1:16" ht="11.25">
      <c r="A217" s="2" t="s">
        <v>109</v>
      </c>
      <c r="B217" s="4">
        <v>2</v>
      </c>
      <c r="C217" s="4">
        <v>9</v>
      </c>
      <c r="D217" s="4">
        <v>21</v>
      </c>
      <c r="E217" s="4">
        <v>42.9</v>
      </c>
      <c r="F217" s="4">
        <v>5</v>
      </c>
      <c r="G217" s="4">
        <v>6</v>
      </c>
      <c r="H217" s="4">
        <v>83.3</v>
      </c>
      <c r="I217" s="4">
        <v>3</v>
      </c>
      <c r="J217" s="4">
        <v>6</v>
      </c>
      <c r="K217" s="4">
        <v>16</v>
      </c>
      <c r="L217" s="4">
        <v>6</v>
      </c>
      <c r="M217" s="4">
        <v>2.667</v>
      </c>
      <c r="N217" s="4">
        <v>0</v>
      </c>
      <c r="O217" s="4">
        <v>2</v>
      </c>
      <c r="P217" s="4">
        <v>26</v>
      </c>
    </row>
    <row r="218" spans="1:16" ht="11.25">
      <c r="A218" s="19" t="s">
        <v>110</v>
      </c>
      <c r="B218" s="20">
        <v>2</v>
      </c>
      <c r="C218" s="20">
        <v>4</v>
      </c>
      <c r="D218" s="20">
        <v>10</v>
      </c>
      <c r="E218" s="20">
        <v>40</v>
      </c>
      <c r="F218" s="20">
        <v>1</v>
      </c>
      <c r="G218" s="20">
        <v>2</v>
      </c>
      <c r="H218" s="20">
        <v>50</v>
      </c>
      <c r="I218" s="20">
        <v>0</v>
      </c>
      <c r="J218" s="20">
        <v>14</v>
      </c>
      <c r="K218" s="20">
        <v>4</v>
      </c>
      <c r="L218" s="20">
        <v>1</v>
      </c>
      <c r="M218" s="20">
        <v>4</v>
      </c>
      <c r="N218" s="20">
        <v>1</v>
      </c>
      <c r="O218" s="20">
        <v>3</v>
      </c>
      <c r="P218" s="20">
        <v>9</v>
      </c>
    </row>
    <row r="219" spans="1:16" s="16" customFormat="1" ht="11.25">
      <c r="A219" s="16" t="s">
        <v>103</v>
      </c>
      <c r="B219" s="18">
        <v>4</v>
      </c>
      <c r="C219" s="18">
        <v>18</v>
      </c>
      <c r="D219" s="18">
        <v>44</v>
      </c>
      <c r="E219" s="18">
        <v>40.9</v>
      </c>
      <c r="F219" s="18">
        <v>15</v>
      </c>
      <c r="G219" s="18">
        <v>18</v>
      </c>
      <c r="H219" s="18">
        <v>83.3</v>
      </c>
      <c r="I219" s="18">
        <v>1</v>
      </c>
      <c r="J219" s="18">
        <v>15</v>
      </c>
      <c r="K219" s="18">
        <v>6</v>
      </c>
      <c r="L219" s="18">
        <v>3</v>
      </c>
      <c r="M219" s="18">
        <v>2</v>
      </c>
      <c r="N219" s="18">
        <v>0</v>
      </c>
      <c r="O219" s="18">
        <v>2</v>
      </c>
      <c r="P219" s="18">
        <v>52</v>
      </c>
    </row>
    <row r="220" spans="1:16" s="16" customFormat="1" ht="11.25">
      <c r="A220" s="16" t="s">
        <v>104</v>
      </c>
      <c r="B220" s="18">
        <v>3</v>
      </c>
      <c r="C220" s="18">
        <v>8</v>
      </c>
      <c r="D220" s="18">
        <v>23</v>
      </c>
      <c r="E220" s="18">
        <v>34.8</v>
      </c>
      <c r="F220" s="18">
        <v>0</v>
      </c>
      <c r="G220" s="18">
        <v>0</v>
      </c>
      <c r="H220" s="18">
        <v>0</v>
      </c>
      <c r="I220" s="18">
        <v>1</v>
      </c>
      <c r="J220" s="18">
        <v>5</v>
      </c>
      <c r="K220" s="18">
        <v>4</v>
      </c>
      <c r="L220" s="18">
        <v>0</v>
      </c>
      <c r="M220" s="18">
        <v>0</v>
      </c>
      <c r="N220" s="18">
        <v>0</v>
      </c>
      <c r="O220" s="18">
        <v>0</v>
      </c>
      <c r="P220" s="18">
        <v>17</v>
      </c>
    </row>
    <row r="221" spans="1:16" s="16" customFormat="1" ht="11.25">
      <c r="A221" s="16" t="s">
        <v>105</v>
      </c>
      <c r="B221" s="18">
        <v>4</v>
      </c>
      <c r="C221" s="18">
        <v>9</v>
      </c>
      <c r="D221" s="18">
        <v>20</v>
      </c>
      <c r="E221" s="18">
        <v>45</v>
      </c>
      <c r="F221" s="18">
        <v>3</v>
      </c>
      <c r="G221" s="18">
        <v>4</v>
      </c>
      <c r="H221" s="18">
        <v>75</v>
      </c>
      <c r="I221" s="18">
        <v>2</v>
      </c>
      <c r="J221" s="18">
        <v>15</v>
      </c>
      <c r="K221" s="18">
        <v>12</v>
      </c>
      <c r="L221" s="18">
        <v>5</v>
      </c>
      <c r="M221" s="18">
        <v>2.4</v>
      </c>
      <c r="N221" s="18">
        <v>0</v>
      </c>
      <c r="O221" s="18">
        <v>6</v>
      </c>
      <c r="P221" s="18">
        <v>23</v>
      </c>
    </row>
    <row r="222" spans="1:16" s="16" customFormat="1" ht="11.25">
      <c r="A222" s="16" t="s">
        <v>106</v>
      </c>
      <c r="B222" s="18">
        <v>3</v>
      </c>
      <c r="C222" s="18">
        <v>6</v>
      </c>
      <c r="D222" s="18">
        <v>22</v>
      </c>
      <c r="E222" s="18">
        <v>27.3</v>
      </c>
      <c r="F222" s="18">
        <v>0</v>
      </c>
      <c r="G222" s="18">
        <v>0</v>
      </c>
      <c r="H222" s="18">
        <v>0</v>
      </c>
      <c r="I222" s="18">
        <v>2</v>
      </c>
      <c r="J222" s="18">
        <v>9</v>
      </c>
      <c r="K222" s="18">
        <v>15</v>
      </c>
      <c r="L222" s="18">
        <v>5</v>
      </c>
      <c r="M222" s="18">
        <v>3</v>
      </c>
      <c r="N222" s="18">
        <v>2</v>
      </c>
      <c r="O222" s="18">
        <v>1</v>
      </c>
      <c r="P222" s="18">
        <v>14</v>
      </c>
    </row>
    <row r="223" spans="1:16" s="16" customFormat="1" ht="11.25">
      <c r="A223" s="16" t="s">
        <v>107</v>
      </c>
      <c r="B223" s="18">
        <v>3</v>
      </c>
      <c r="C223" s="18">
        <v>29</v>
      </c>
      <c r="D223" s="18">
        <v>42</v>
      </c>
      <c r="E223" s="18">
        <v>69</v>
      </c>
      <c r="F223" s="18">
        <v>13</v>
      </c>
      <c r="G223" s="18">
        <v>15</v>
      </c>
      <c r="H223" s="18">
        <v>86.7</v>
      </c>
      <c r="I223" s="18">
        <v>0</v>
      </c>
      <c r="J223" s="18">
        <v>27</v>
      </c>
      <c r="K223" s="18">
        <v>10</v>
      </c>
      <c r="L223" s="18">
        <v>11</v>
      </c>
      <c r="M223" s="18">
        <v>0.909</v>
      </c>
      <c r="N223" s="18">
        <v>8</v>
      </c>
      <c r="O223" s="18">
        <v>1</v>
      </c>
      <c r="P223" s="18">
        <v>71</v>
      </c>
    </row>
    <row r="224" spans="1:16" s="16" customFormat="1" ht="11.25">
      <c r="A224" s="16" t="s">
        <v>108</v>
      </c>
      <c r="B224" s="18">
        <v>4</v>
      </c>
      <c r="C224" s="18">
        <v>8</v>
      </c>
      <c r="D224" s="18">
        <v>27</v>
      </c>
      <c r="E224" s="18">
        <v>29.6</v>
      </c>
      <c r="F224" s="18">
        <v>6</v>
      </c>
      <c r="G224" s="18">
        <v>8</v>
      </c>
      <c r="H224" s="18">
        <v>75</v>
      </c>
      <c r="I224" s="18">
        <v>3</v>
      </c>
      <c r="J224" s="18">
        <v>9</v>
      </c>
      <c r="K224" s="18">
        <v>5</v>
      </c>
      <c r="L224" s="18">
        <v>7</v>
      </c>
      <c r="M224" s="18">
        <v>0.714</v>
      </c>
      <c r="N224" s="18">
        <v>0</v>
      </c>
      <c r="O224" s="18">
        <v>5</v>
      </c>
      <c r="P224" s="18">
        <v>25</v>
      </c>
    </row>
    <row r="225" spans="1:16" s="16" customFormat="1" ht="11.25">
      <c r="A225" s="16" t="s">
        <v>109</v>
      </c>
      <c r="B225" s="18">
        <v>3</v>
      </c>
      <c r="C225" s="18">
        <v>12</v>
      </c>
      <c r="D225" s="18">
        <v>32</v>
      </c>
      <c r="E225" s="18">
        <v>37.5</v>
      </c>
      <c r="F225" s="18">
        <v>2</v>
      </c>
      <c r="G225" s="18">
        <v>5</v>
      </c>
      <c r="H225" s="18">
        <v>40</v>
      </c>
      <c r="I225" s="18">
        <v>3</v>
      </c>
      <c r="J225" s="18">
        <v>3</v>
      </c>
      <c r="K225" s="18">
        <v>21</v>
      </c>
      <c r="L225" s="18">
        <v>10</v>
      </c>
      <c r="M225" s="18">
        <v>2.1</v>
      </c>
      <c r="N225" s="18">
        <v>0</v>
      </c>
      <c r="O225" s="18">
        <v>4</v>
      </c>
      <c r="P225" s="18">
        <v>29</v>
      </c>
    </row>
    <row r="226" spans="1:16" s="16" customFormat="1" ht="11.25">
      <c r="A226" s="16" t="s">
        <v>110</v>
      </c>
      <c r="B226" s="18">
        <v>3</v>
      </c>
      <c r="C226" s="18">
        <v>8</v>
      </c>
      <c r="D226" s="18">
        <v>16</v>
      </c>
      <c r="E226" s="18">
        <v>50</v>
      </c>
      <c r="F226" s="18">
        <v>6</v>
      </c>
      <c r="G226" s="18">
        <v>7</v>
      </c>
      <c r="H226" s="18">
        <v>85.7</v>
      </c>
      <c r="I226" s="18">
        <v>0</v>
      </c>
      <c r="J226" s="18">
        <v>14</v>
      </c>
      <c r="K226" s="18">
        <v>1</v>
      </c>
      <c r="L226" s="18">
        <v>2</v>
      </c>
      <c r="M226" s="18">
        <v>0.5</v>
      </c>
      <c r="N226" s="18">
        <v>0</v>
      </c>
      <c r="O226" s="18">
        <v>4</v>
      </c>
      <c r="P226" s="18">
        <v>22</v>
      </c>
    </row>
    <row r="227" spans="1:26" ht="11.25">
      <c r="A227" s="1" t="s">
        <v>203</v>
      </c>
      <c r="B227" s="3">
        <f>SUM(B211:B226)</f>
        <v>43</v>
      </c>
      <c r="C227" s="3">
        <f>SUM(C211:C226)</f>
        <v>155</v>
      </c>
      <c r="D227" s="3">
        <f>SUM(D211:D226)</f>
        <v>354</v>
      </c>
      <c r="E227" s="6">
        <f>+C227/D227</f>
        <v>0.4378531073446328</v>
      </c>
      <c r="F227" s="3">
        <f>SUM(F211:F226)</f>
        <v>75</v>
      </c>
      <c r="G227" s="3">
        <f>SUM(G211:G226)</f>
        <v>93</v>
      </c>
      <c r="H227" s="6">
        <f>+F227/G227</f>
        <v>0.8064516129032258</v>
      </c>
      <c r="I227" s="3">
        <f>SUM(I211:I226)</f>
        <v>19</v>
      </c>
      <c r="J227" s="3">
        <f>SUM(J211:J226)</f>
        <v>159</v>
      </c>
      <c r="K227" s="3">
        <f>SUM(K211:K226)</f>
        <v>124</v>
      </c>
      <c r="L227" s="3">
        <f>SUM(L211:L226)</f>
        <v>62</v>
      </c>
      <c r="M227" s="6">
        <f>+K227/L227</f>
        <v>2</v>
      </c>
      <c r="N227" s="3">
        <f>SUM(N211:N226)</f>
        <v>13</v>
      </c>
      <c r="O227" s="3">
        <f>SUM(O211:O226)</f>
        <v>34</v>
      </c>
      <c r="P227" s="3">
        <f>SUM(P211:P226)</f>
        <v>404</v>
      </c>
      <c r="Q227" s="7">
        <f>SUM(R227:Z227)</f>
        <v>1821.4</v>
      </c>
      <c r="R227" s="8">
        <f>+P227</f>
        <v>404</v>
      </c>
      <c r="S227" s="8">
        <f>+J227*1.7</f>
        <v>270.3</v>
      </c>
      <c r="T227" s="8">
        <f>+K227*3</f>
        <v>372</v>
      </c>
      <c r="U227" s="8">
        <f>+I227*4</f>
        <v>76</v>
      </c>
      <c r="V227" s="8">
        <f>O227*4.4</f>
        <v>149.60000000000002</v>
      </c>
      <c r="W227" s="8">
        <f>+N227*6.5</f>
        <v>84.5</v>
      </c>
      <c r="X227" s="5">
        <f>IF(E227&lt;0.414,70,IF(E227&lt;0.427,85,IF(E227&lt;0.437,100,IF(E227&lt;0.444,115,IF(E227&lt;0.452,130,IF(E227&lt;0.46,145,IF(E227&lt;0.469,160,IF(E227&lt;0.481,175,190))))))))</f>
        <v>115</v>
      </c>
      <c r="Y227" s="5">
        <f>IF(H227&lt;0.687,70,IF(H227&lt;0.719,85,IF(H227&lt;0.74,100,IF(H227&lt;0.758,115,IF(H227&lt;0.776,130,IF(H227&lt;0.789,145,IF(H227&lt;0.804,160,IF(H227&lt;0.827,175,190))))))))</f>
        <v>175</v>
      </c>
      <c r="Z227" s="5">
        <f>IF(M227&lt;1.15,70,IF(M227&lt;1.29,85,IF(M227&lt;1.4,100,IF(M227&lt;1.5,115,IF(M227&lt;1.59,130,IF(M227&lt;1.72,145,IF(M227&lt;1.89,160,IF(M227&lt;2.09,175,190))))))))</f>
        <v>175</v>
      </c>
    </row>
    <row r="229" spans="1:16" ht="11.25">
      <c r="A229" s="1" t="s">
        <v>187</v>
      </c>
      <c r="B229" s="3" t="s">
        <v>0</v>
      </c>
      <c r="C229" s="3" t="s">
        <v>1</v>
      </c>
      <c r="D229" s="3" t="s">
        <v>2</v>
      </c>
      <c r="E229" s="3" t="s">
        <v>3</v>
      </c>
      <c r="F229" s="3" t="s">
        <v>4</v>
      </c>
      <c r="G229" s="3" t="s">
        <v>5</v>
      </c>
      <c r="H229" s="3" t="s">
        <v>6</v>
      </c>
      <c r="I229" s="3" t="s">
        <v>7</v>
      </c>
      <c r="J229" s="3" t="s">
        <v>8</v>
      </c>
      <c r="K229" s="3" t="s">
        <v>9</v>
      </c>
      <c r="L229" s="3" t="s">
        <v>10</v>
      </c>
      <c r="M229" s="3" t="s">
        <v>11</v>
      </c>
      <c r="N229" s="3" t="s">
        <v>12</v>
      </c>
      <c r="O229" s="3" t="s">
        <v>13</v>
      </c>
      <c r="P229" s="3" t="s">
        <v>14</v>
      </c>
    </row>
    <row r="230" spans="1:16" ht="11.25">
      <c r="A230" s="2" t="s">
        <v>111</v>
      </c>
      <c r="B230" s="4">
        <v>2</v>
      </c>
      <c r="C230" s="4">
        <v>6</v>
      </c>
      <c r="D230" s="4">
        <v>10</v>
      </c>
      <c r="E230" s="4">
        <v>60</v>
      </c>
      <c r="F230" s="4">
        <v>6</v>
      </c>
      <c r="G230" s="4">
        <v>6</v>
      </c>
      <c r="H230" s="4">
        <v>100</v>
      </c>
      <c r="I230" s="4">
        <v>0</v>
      </c>
      <c r="J230" s="4">
        <v>4</v>
      </c>
      <c r="K230" s="4">
        <v>22</v>
      </c>
      <c r="L230" s="4">
        <v>2</v>
      </c>
      <c r="M230" s="4">
        <v>11</v>
      </c>
      <c r="N230" s="4">
        <v>1</v>
      </c>
      <c r="O230" s="4">
        <v>1</v>
      </c>
      <c r="P230" s="4">
        <v>18</v>
      </c>
    </row>
    <row r="231" spans="1:16" ht="11.25">
      <c r="A231" s="2" t="s">
        <v>112</v>
      </c>
      <c r="B231" s="4">
        <v>2</v>
      </c>
      <c r="C231" s="4">
        <v>22</v>
      </c>
      <c r="D231" s="4">
        <v>39</v>
      </c>
      <c r="E231" s="4">
        <v>56.4</v>
      </c>
      <c r="F231" s="4">
        <v>4</v>
      </c>
      <c r="G231" s="4">
        <v>8</v>
      </c>
      <c r="H231" s="4">
        <v>50</v>
      </c>
      <c r="I231" s="4">
        <v>0</v>
      </c>
      <c r="J231" s="4">
        <v>28</v>
      </c>
      <c r="K231" s="4">
        <v>4</v>
      </c>
      <c r="L231" s="4">
        <v>7</v>
      </c>
      <c r="M231" s="4">
        <v>0.571</v>
      </c>
      <c r="N231" s="4">
        <v>7</v>
      </c>
      <c r="O231" s="4">
        <v>4</v>
      </c>
      <c r="P231" s="4">
        <v>48</v>
      </c>
    </row>
    <row r="232" spans="1:16" ht="11.25">
      <c r="A232" s="2" t="s">
        <v>113</v>
      </c>
      <c r="B232" s="4">
        <v>2</v>
      </c>
      <c r="C232" s="4">
        <v>14</v>
      </c>
      <c r="D232" s="4">
        <v>28</v>
      </c>
      <c r="E232" s="4">
        <v>50</v>
      </c>
      <c r="F232" s="4">
        <v>15</v>
      </c>
      <c r="G232" s="4">
        <v>20</v>
      </c>
      <c r="H232" s="4">
        <v>75</v>
      </c>
      <c r="I232" s="4">
        <v>1</v>
      </c>
      <c r="J232" s="4">
        <v>17</v>
      </c>
      <c r="K232" s="4">
        <v>11</v>
      </c>
      <c r="L232" s="4">
        <v>6</v>
      </c>
      <c r="M232" s="4">
        <v>1.833</v>
      </c>
      <c r="N232" s="4">
        <v>1</v>
      </c>
      <c r="O232" s="4">
        <v>4</v>
      </c>
      <c r="P232" s="4">
        <v>44</v>
      </c>
    </row>
    <row r="233" spans="1:16" ht="11.25">
      <c r="A233" s="2" t="s">
        <v>114</v>
      </c>
      <c r="B233" s="4">
        <v>2</v>
      </c>
      <c r="C233" s="4">
        <v>15</v>
      </c>
      <c r="D233" s="4">
        <v>27</v>
      </c>
      <c r="E233" s="4">
        <v>55.6</v>
      </c>
      <c r="F233" s="4">
        <v>9</v>
      </c>
      <c r="G233" s="4">
        <v>11</v>
      </c>
      <c r="H233" s="4">
        <v>81.8</v>
      </c>
      <c r="I233" s="4">
        <v>0</v>
      </c>
      <c r="J233" s="4">
        <v>23</v>
      </c>
      <c r="K233" s="4">
        <v>7</v>
      </c>
      <c r="L233" s="4">
        <v>6</v>
      </c>
      <c r="M233" s="4">
        <v>1.167</v>
      </c>
      <c r="N233" s="4">
        <v>1</v>
      </c>
      <c r="O233" s="4">
        <v>3</v>
      </c>
      <c r="P233" s="4">
        <v>39</v>
      </c>
    </row>
    <row r="234" spans="1:16" ht="11.25">
      <c r="A234" s="2" t="s">
        <v>115</v>
      </c>
      <c r="B234" s="4">
        <v>2</v>
      </c>
      <c r="C234" s="4">
        <v>12</v>
      </c>
      <c r="D234" s="4">
        <v>24</v>
      </c>
      <c r="E234" s="4">
        <v>50</v>
      </c>
      <c r="F234" s="4">
        <v>5</v>
      </c>
      <c r="G234" s="4">
        <v>5</v>
      </c>
      <c r="H234" s="4">
        <v>100</v>
      </c>
      <c r="I234" s="4">
        <v>4</v>
      </c>
      <c r="J234" s="4">
        <v>11</v>
      </c>
      <c r="K234" s="4">
        <v>14</v>
      </c>
      <c r="L234" s="4">
        <v>4</v>
      </c>
      <c r="M234" s="4">
        <v>3.5</v>
      </c>
      <c r="N234" s="4">
        <v>1</v>
      </c>
      <c r="O234" s="4">
        <v>1</v>
      </c>
      <c r="P234" s="4">
        <v>33</v>
      </c>
    </row>
    <row r="235" spans="1:16" ht="11.25">
      <c r="A235" s="2" t="s">
        <v>116</v>
      </c>
      <c r="B235" s="4">
        <v>2</v>
      </c>
      <c r="C235" s="4">
        <v>5</v>
      </c>
      <c r="D235" s="4">
        <v>13</v>
      </c>
      <c r="E235" s="4">
        <v>38.5</v>
      </c>
      <c r="F235" s="4">
        <v>2</v>
      </c>
      <c r="G235" s="4">
        <v>4</v>
      </c>
      <c r="H235" s="4">
        <v>50</v>
      </c>
      <c r="I235" s="4">
        <v>1</v>
      </c>
      <c r="J235" s="4">
        <v>9</v>
      </c>
      <c r="K235" s="4">
        <v>5</v>
      </c>
      <c r="L235" s="4">
        <v>3</v>
      </c>
      <c r="M235" s="4">
        <v>1.667</v>
      </c>
      <c r="N235" s="4">
        <v>1</v>
      </c>
      <c r="O235" s="4">
        <v>1</v>
      </c>
      <c r="P235" s="4">
        <v>13</v>
      </c>
    </row>
    <row r="236" spans="1:16" ht="11.25">
      <c r="A236" s="2" t="s">
        <v>117</v>
      </c>
      <c r="B236" s="4">
        <v>1</v>
      </c>
      <c r="C236" s="4">
        <v>6</v>
      </c>
      <c r="D236" s="4">
        <v>9</v>
      </c>
      <c r="E236" s="4">
        <v>66.7</v>
      </c>
      <c r="F236" s="4">
        <v>2</v>
      </c>
      <c r="G236" s="4">
        <v>2</v>
      </c>
      <c r="H236" s="4">
        <v>100</v>
      </c>
      <c r="I236" s="4">
        <v>1</v>
      </c>
      <c r="J236" s="4">
        <v>5</v>
      </c>
      <c r="K236" s="4">
        <v>1</v>
      </c>
      <c r="L236" s="4">
        <v>5</v>
      </c>
      <c r="M236" s="4">
        <v>0.2</v>
      </c>
      <c r="N236" s="4">
        <v>0</v>
      </c>
      <c r="O236" s="4">
        <v>0</v>
      </c>
      <c r="P236" s="4">
        <v>15</v>
      </c>
    </row>
    <row r="237" spans="1:16" ht="11.25">
      <c r="A237" s="19" t="s">
        <v>118</v>
      </c>
      <c r="B237" s="20">
        <v>2</v>
      </c>
      <c r="C237" s="20">
        <v>7</v>
      </c>
      <c r="D237" s="20">
        <v>21</v>
      </c>
      <c r="E237" s="20">
        <v>33.3</v>
      </c>
      <c r="F237" s="20">
        <v>6</v>
      </c>
      <c r="G237" s="20">
        <v>11</v>
      </c>
      <c r="H237" s="20">
        <v>54.5</v>
      </c>
      <c r="I237" s="20">
        <v>1</v>
      </c>
      <c r="J237" s="20">
        <v>9</v>
      </c>
      <c r="K237" s="20">
        <v>6</v>
      </c>
      <c r="L237" s="20">
        <v>3</v>
      </c>
      <c r="M237" s="20">
        <v>2</v>
      </c>
      <c r="N237" s="20">
        <v>0</v>
      </c>
      <c r="O237" s="20">
        <v>2</v>
      </c>
      <c r="P237" s="20">
        <v>21</v>
      </c>
    </row>
    <row r="238" spans="1:16" s="16" customFormat="1" ht="11.25">
      <c r="A238" s="16" t="s">
        <v>111</v>
      </c>
      <c r="B238" s="18">
        <v>4</v>
      </c>
      <c r="C238" s="18">
        <v>18</v>
      </c>
      <c r="D238" s="18">
        <v>44</v>
      </c>
      <c r="E238" s="18">
        <v>40.9</v>
      </c>
      <c r="F238" s="18">
        <v>6</v>
      </c>
      <c r="G238" s="18">
        <v>11</v>
      </c>
      <c r="H238" s="18">
        <v>54.5</v>
      </c>
      <c r="I238" s="18">
        <v>0</v>
      </c>
      <c r="J238" s="18">
        <v>37</v>
      </c>
      <c r="K238" s="18">
        <v>40</v>
      </c>
      <c r="L238" s="18">
        <v>13</v>
      </c>
      <c r="M238" s="18">
        <v>3.077</v>
      </c>
      <c r="N238" s="18">
        <v>8</v>
      </c>
      <c r="O238" s="18">
        <v>6</v>
      </c>
      <c r="P238" s="18">
        <v>42</v>
      </c>
    </row>
    <row r="239" spans="1:16" s="16" customFormat="1" ht="11.25">
      <c r="A239" s="16" t="s">
        <v>112</v>
      </c>
      <c r="B239" s="18">
        <v>4</v>
      </c>
      <c r="C239" s="18">
        <v>41</v>
      </c>
      <c r="D239" s="18">
        <v>88</v>
      </c>
      <c r="E239" s="18">
        <v>46.6</v>
      </c>
      <c r="F239" s="18">
        <v>25</v>
      </c>
      <c r="G239" s="18">
        <v>27</v>
      </c>
      <c r="H239" s="18">
        <v>92.6</v>
      </c>
      <c r="I239" s="18">
        <v>0</v>
      </c>
      <c r="J239" s="18">
        <v>61</v>
      </c>
      <c r="K239" s="18">
        <v>17</v>
      </c>
      <c r="L239" s="18">
        <v>13</v>
      </c>
      <c r="M239" s="18">
        <v>1.308</v>
      </c>
      <c r="N239" s="18">
        <v>10</v>
      </c>
      <c r="O239" s="18">
        <v>6</v>
      </c>
      <c r="P239" s="18">
        <v>107</v>
      </c>
    </row>
    <row r="240" spans="1:16" s="16" customFormat="1" ht="11.25">
      <c r="A240" s="16" t="s">
        <v>219</v>
      </c>
      <c r="B240" s="18">
        <v>3</v>
      </c>
      <c r="C240" s="18">
        <v>11</v>
      </c>
      <c r="D240" s="18">
        <v>30</v>
      </c>
      <c r="E240" s="18">
        <v>36.7</v>
      </c>
      <c r="F240" s="18">
        <v>4</v>
      </c>
      <c r="G240" s="18">
        <v>4</v>
      </c>
      <c r="H240" s="18">
        <v>100</v>
      </c>
      <c r="I240" s="18">
        <v>1</v>
      </c>
      <c r="J240" s="18">
        <v>13</v>
      </c>
      <c r="K240" s="18">
        <v>3</v>
      </c>
      <c r="L240" s="18">
        <v>7</v>
      </c>
      <c r="M240" s="18">
        <v>0.429</v>
      </c>
      <c r="N240" s="18">
        <v>0</v>
      </c>
      <c r="O240" s="18">
        <v>5</v>
      </c>
      <c r="P240" s="18">
        <v>27</v>
      </c>
    </row>
    <row r="241" spans="1:16" s="16" customFormat="1" ht="11.25">
      <c r="A241" s="16" t="s">
        <v>113</v>
      </c>
      <c r="B241" s="18">
        <v>3</v>
      </c>
      <c r="C241" s="18">
        <v>27</v>
      </c>
      <c r="D241" s="18">
        <v>44</v>
      </c>
      <c r="E241" s="18">
        <v>61.4</v>
      </c>
      <c r="F241" s="18">
        <v>10</v>
      </c>
      <c r="G241" s="18">
        <v>15</v>
      </c>
      <c r="H241" s="18">
        <v>66.7</v>
      </c>
      <c r="I241" s="18">
        <v>1</v>
      </c>
      <c r="J241" s="18">
        <v>15</v>
      </c>
      <c r="K241" s="18">
        <v>8</v>
      </c>
      <c r="L241" s="18">
        <v>4</v>
      </c>
      <c r="M241" s="18">
        <v>2</v>
      </c>
      <c r="N241" s="18">
        <v>2</v>
      </c>
      <c r="O241" s="18">
        <v>5</v>
      </c>
      <c r="P241" s="18">
        <v>65</v>
      </c>
    </row>
    <row r="242" spans="1:16" s="16" customFormat="1" ht="11.25">
      <c r="A242" s="16" t="s">
        <v>220</v>
      </c>
      <c r="B242" s="18">
        <v>3</v>
      </c>
      <c r="C242" s="18">
        <v>18</v>
      </c>
      <c r="D242" s="18">
        <v>38</v>
      </c>
      <c r="E242" s="18">
        <v>47.4</v>
      </c>
      <c r="F242" s="18">
        <v>4</v>
      </c>
      <c r="G242" s="18">
        <v>4</v>
      </c>
      <c r="H242" s="18">
        <v>100</v>
      </c>
      <c r="I242" s="18">
        <v>3</v>
      </c>
      <c r="J242" s="18">
        <v>21</v>
      </c>
      <c r="K242" s="18">
        <v>4</v>
      </c>
      <c r="L242" s="18">
        <v>4</v>
      </c>
      <c r="M242" s="18">
        <v>1</v>
      </c>
      <c r="N242" s="18">
        <v>3</v>
      </c>
      <c r="O242" s="18">
        <v>4</v>
      </c>
      <c r="P242" s="18">
        <v>43</v>
      </c>
    </row>
    <row r="243" spans="1:16" s="16" customFormat="1" ht="11.25">
      <c r="A243" s="16" t="s">
        <v>115</v>
      </c>
      <c r="B243" s="18">
        <v>3</v>
      </c>
      <c r="C243" s="18">
        <v>19</v>
      </c>
      <c r="D243" s="18">
        <v>49</v>
      </c>
      <c r="E243" s="18">
        <v>38.8</v>
      </c>
      <c r="F243" s="18">
        <v>7</v>
      </c>
      <c r="G243" s="18">
        <v>8</v>
      </c>
      <c r="H243" s="18">
        <v>87.5</v>
      </c>
      <c r="I243" s="18">
        <v>11</v>
      </c>
      <c r="J243" s="18">
        <v>9</v>
      </c>
      <c r="K243" s="18">
        <v>9</v>
      </c>
      <c r="L243" s="18">
        <v>6</v>
      </c>
      <c r="M243" s="18">
        <v>1.5</v>
      </c>
      <c r="N243" s="18">
        <v>1</v>
      </c>
      <c r="O243" s="18">
        <v>3</v>
      </c>
      <c r="P243" s="18">
        <v>56</v>
      </c>
    </row>
    <row r="244" spans="1:16" s="16" customFormat="1" ht="11.25">
      <c r="A244" s="16" t="s">
        <v>117</v>
      </c>
      <c r="B244" s="18">
        <v>4</v>
      </c>
      <c r="C244" s="18">
        <v>12</v>
      </c>
      <c r="D244" s="18">
        <v>35</v>
      </c>
      <c r="E244" s="18">
        <v>34.3</v>
      </c>
      <c r="F244" s="18">
        <v>11</v>
      </c>
      <c r="G244" s="18">
        <v>14</v>
      </c>
      <c r="H244" s="18">
        <v>78.6</v>
      </c>
      <c r="I244" s="18">
        <v>1</v>
      </c>
      <c r="J244" s="18">
        <v>13</v>
      </c>
      <c r="K244" s="18">
        <v>12</v>
      </c>
      <c r="L244" s="18">
        <v>12</v>
      </c>
      <c r="M244" s="18">
        <v>1</v>
      </c>
      <c r="N244" s="18">
        <v>1</v>
      </c>
      <c r="O244" s="18">
        <v>1</v>
      </c>
      <c r="P244" s="18">
        <v>36</v>
      </c>
    </row>
    <row r="245" spans="1:16" s="16" customFormat="1" ht="11.25">
      <c r="A245" s="16" t="s">
        <v>118</v>
      </c>
      <c r="B245" s="18">
        <v>4</v>
      </c>
      <c r="C245" s="18">
        <v>14</v>
      </c>
      <c r="D245" s="18">
        <v>30</v>
      </c>
      <c r="E245" s="18">
        <v>46.7</v>
      </c>
      <c r="F245" s="18">
        <v>11</v>
      </c>
      <c r="G245" s="18">
        <v>17</v>
      </c>
      <c r="H245" s="18">
        <v>64.7</v>
      </c>
      <c r="I245" s="18">
        <v>3</v>
      </c>
      <c r="J245" s="18">
        <v>11</v>
      </c>
      <c r="K245" s="18">
        <v>6</v>
      </c>
      <c r="L245" s="18">
        <v>4</v>
      </c>
      <c r="M245" s="18">
        <v>1.5</v>
      </c>
      <c r="N245" s="18">
        <v>0</v>
      </c>
      <c r="O245" s="18">
        <v>4</v>
      </c>
      <c r="P245" s="18">
        <v>42</v>
      </c>
    </row>
    <row r="246" spans="1:26" ht="11.25">
      <c r="A246" s="1" t="s">
        <v>203</v>
      </c>
      <c r="B246" s="3">
        <f>SUM(B230:B245)</f>
        <v>43</v>
      </c>
      <c r="C246" s="3">
        <f>SUM(C230:C245)</f>
        <v>247</v>
      </c>
      <c r="D246" s="3">
        <f>SUM(D230:D245)</f>
        <v>529</v>
      </c>
      <c r="E246" s="6">
        <f>+C246/D246</f>
        <v>0.4669187145557656</v>
      </c>
      <c r="F246" s="3">
        <f>SUM(F230:F245)</f>
        <v>127</v>
      </c>
      <c r="G246" s="3">
        <f>SUM(G230:G245)</f>
        <v>167</v>
      </c>
      <c r="H246" s="6">
        <f>+F246/G246</f>
        <v>0.7604790419161677</v>
      </c>
      <c r="I246" s="3">
        <f>SUM(I230:I245)</f>
        <v>28</v>
      </c>
      <c r="J246" s="3">
        <f>SUM(J230:J245)</f>
        <v>286</v>
      </c>
      <c r="K246" s="3">
        <f>SUM(K230:K245)</f>
        <v>169</v>
      </c>
      <c r="L246" s="3">
        <f>SUM(L230:L245)</f>
        <v>99</v>
      </c>
      <c r="M246" s="6">
        <f>+K246/L246</f>
        <v>1.707070707070707</v>
      </c>
      <c r="N246" s="3">
        <f>SUM(N230:N245)</f>
        <v>37</v>
      </c>
      <c r="O246" s="3">
        <f>SUM(O230:O245)</f>
        <v>50</v>
      </c>
      <c r="P246" s="3">
        <f>SUM(P230:P245)</f>
        <v>649</v>
      </c>
      <c r="Q246" s="7">
        <f>SUM(R246:Z246)</f>
        <v>2649.7</v>
      </c>
      <c r="R246" s="8">
        <f>+P246</f>
        <v>649</v>
      </c>
      <c r="S246" s="8">
        <f>+J246*1.7</f>
        <v>486.2</v>
      </c>
      <c r="T246" s="8">
        <f>+K246*3</f>
        <v>507</v>
      </c>
      <c r="U246" s="8">
        <f>+I246*4</f>
        <v>112</v>
      </c>
      <c r="V246" s="8">
        <f>O246*4.4</f>
        <v>220.00000000000003</v>
      </c>
      <c r="W246" s="8">
        <f>+N246*6.5</f>
        <v>240.5</v>
      </c>
      <c r="X246" s="5">
        <f>IF(E246&lt;0.414,70,IF(E246&lt;0.427,85,IF(E246&lt;0.437,100,IF(E246&lt;0.444,115,IF(E246&lt;0.452,130,IF(E246&lt;0.46,145,IF(E246&lt;0.469,160,IF(E246&lt;0.481,175,190))))))))</f>
        <v>160</v>
      </c>
      <c r="Y246" s="5">
        <f>IF(H246&lt;0.687,70,IF(H246&lt;0.719,85,IF(H246&lt;0.74,100,IF(H246&lt;0.758,115,IF(H246&lt;0.776,130,IF(H246&lt;0.789,145,IF(H246&lt;0.804,160,IF(H246&lt;0.827,175,190))))))))</f>
        <v>130</v>
      </c>
      <c r="Z246" s="5">
        <f>IF(M246&lt;1.15,70,IF(M246&lt;1.29,85,IF(M246&lt;1.4,100,IF(M246&lt;1.5,115,IF(M246&lt;1.59,130,IF(M246&lt;1.72,145,IF(M246&lt;1.89,160,IF(M246&lt;2.09,175,190))))))))</f>
        <v>145</v>
      </c>
    </row>
    <row r="248" spans="1:16" ht="11.25">
      <c r="A248" s="1" t="s">
        <v>188</v>
      </c>
      <c r="B248" s="3" t="s">
        <v>0</v>
      </c>
      <c r="C248" s="3" t="s">
        <v>1</v>
      </c>
      <c r="D248" s="3" t="s">
        <v>2</v>
      </c>
      <c r="E248" s="3" t="s">
        <v>3</v>
      </c>
      <c r="F248" s="3" t="s">
        <v>4</v>
      </c>
      <c r="G248" s="3" t="s">
        <v>5</v>
      </c>
      <c r="H248" s="3" t="s">
        <v>6</v>
      </c>
      <c r="I248" s="3" t="s">
        <v>7</v>
      </c>
      <c r="J248" s="3" t="s">
        <v>8</v>
      </c>
      <c r="K248" s="3" t="s">
        <v>9</v>
      </c>
      <c r="L248" s="3" t="s">
        <v>10</v>
      </c>
      <c r="M248" s="3" t="s">
        <v>11</v>
      </c>
      <c r="N248" s="3" t="s">
        <v>12</v>
      </c>
      <c r="O248" s="3" t="s">
        <v>13</v>
      </c>
      <c r="P248" s="3" t="s">
        <v>14</v>
      </c>
    </row>
    <row r="249" spans="1:16" ht="11.25">
      <c r="A249" s="2" t="s">
        <v>119</v>
      </c>
      <c r="B249" s="4">
        <v>2</v>
      </c>
      <c r="C249" s="4">
        <v>13</v>
      </c>
      <c r="D249" s="4">
        <v>33</v>
      </c>
      <c r="E249" s="4">
        <v>39.4</v>
      </c>
      <c r="F249" s="4">
        <v>7</v>
      </c>
      <c r="G249" s="4">
        <v>8</v>
      </c>
      <c r="H249" s="4">
        <v>87.5</v>
      </c>
      <c r="I249" s="4">
        <v>5</v>
      </c>
      <c r="J249" s="4">
        <v>9</v>
      </c>
      <c r="K249" s="4">
        <v>9</v>
      </c>
      <c r="L249" s="4">
        <v>6</v>
      </c>
      <c r="M249" s="4">
        <v>1.5</v>
      </c>
      <c r="N249" s="4">
        <v>1</v>
      </c>
      <c r="O249" s="4">
        <v>3</v>
      </c>
      <c r="P249" s="4">
        <v>38</v>
      </c>
    </row>
    <row r="250" spans="1:16" ht="11.25">
      <c r="A250" s="2" t="s">
        <v>120</v>
      </c>
      <c r="B250" s="4">
        <v>2</v>
      </c>
      <c r="C250" s="4">
        <v>15</v>
      </c>
      <c r="D250" s="4">
        <v>23</v>
      </c>
      <c r="E250" s="4">
        <v>65.2</v>
      </c>
      <c r="F250" s="4">
        <v>5</v>
      </c>
      <c r="G250" s="4">
        <v>8</v>
      </c>
      <c r="H250" s="4">
        <v>62.5</v>
      </c>
      <c r="I250" s="4">
        <v>0</v>
      </c>
      <c r="J250" s="4">
        <v>9</v>
      </c>
      <c r="K250" s="4">
        <v>0</v>
      </c>
      <c r="L250" s="4">
        <v>4</v>
      </c>
      <c r="M250" s="4">
        <v>0</v>
      </c>
      <c r="N250" s="4">
        <v>3</v>
      </c>
      <c r="O250" s="4">
        <v>0</v>
      </c>
      <c r="P250" s="4">
        <v>35</v>
      </c>
    </row>
    <row r="251" spans="1:16" ht="11.25">
      <c r="A251" s="2" t="s">
        <v>121</v>
      </c>
      <c r="B251" s="4">
        <v>2</v>
      </c>
      <c r="C251" s="4">
        <v>6</v>
      </c>
      <c r="D251" s="4">
        <v>13</v>
      </c>
      <c r="E251" s="4">
        <v>46.2</v>
      </c>
      <c r="F251" s="4">
        <v>3</v>
      </c>
      <c r="G251" s="4">
        <v>6</v>
      </c>
      <c r="H251" s="4">
        <v>50</v>
      </c>
      <c r="I251" s="4">
        <v>2</v>
      </c>
      <c r="J251" s="4">
        <v>6</v>
      </c>
      <c r="K251" s="4">
        <v>13</v>
      </c>
      <c r="L251" s="4">
        <v>3</v>
      </c>
      <c r="M251" s="4">
        <v>4.333</v>
      </c>
      <c r="N251" s="4">
        <v>0</v>
      </c>
      <c r="O251" s="4">
        <v>0</v>
      </c>
      <c r="P251" s="4">
        <v>17</v>
      </c>
    </row>
    <row r="252" spans="1:16" ht="11.25">
      <c r="A252" s="2" t="s">
        <v>122</v>
      </c>
      <c r="B252" s="4">
        <v>1</v>
      </c>
      <c r="C252" s="4">
        <v>5</v>
      </c>
      <c r="D252" s="4">
        <v>9</v>
      </c>
      <c r="E252" s="4">
        <v>55.6</v>
      </c>
      <c r="F252" s="4">
        <v>0</v>
      </c>
      <c r="G252" s="4">
        <v>0</v>
      </c>
      <c r="H252" s="4">
        <v>0</v>
      </c>
      <c r="I252" s="4">
        <v>3</v>
      </c>
      <c r="J252" s="4">
        <v>4</v>
      </c>
      <c r="K252" s="4">
        <v>1</v>
      </c>
      <c r="L252" s="4">
        <v>0</v>
      </c>
      <c r="M252" s="4">
        <v>0</v>
      </c>
      <c r="N252" s="4">
        <v>1</v>
      </c>
      <c r="O252" s="4">
        <v>0</v>
      </c>
      <c r="P252" s="4">
        <v>13</v>
      </c>
    </row>
    <row r="253" spans="1:16" ht="11.25">
      <c r="A253" s="2" t="s">
        <v>123</v>
      </c>
      <c r="B253" s="4">
        <v>1</v>
      </c>
      <c r="C253" s="4">
        <v>2</v>
      </c>
      <c r="D253" s="4">
        <v>5</v>
      </c>
      <c r="E253" s="4">
        <v>40</v>
      </c>
      <c r="F253" s="4">
        <v>0</v>
      </c>
      <c r="G253" s="4">
        <v>1</v>
      </c>
      <c r="H253" s="4">
        <v>0</v>
      </c>
      <c r="I253" s="4">
        <v>2</v>
      </c>
      <c r="J253" s="4">
        <v>0</v>
      </c>
      <c r="K253" s="4">
        <v>3</v>
      </c>
      <c r="L253" s="4">
        <v>0</v>
      </c>
      <c r="M253" s="4">
        <v>0</v>
      </c>
      <c r="N253" s="4">
        <v>0</v>
      </c>
      <c r="O253" s="4">
        <v>1</v>
      </c>
      <c r="P253" s="4">
        <v>6</v>
      </c>
    </row>
    <row r="254" spans="1:16" ht="11.25">
      <c r="A254" s="2" t="s">
        <v>124</v>
      </c>
      <c r="B254" s="4">
        <v>1</v>
      </c>
      <c r="C254" s="4">
        <v>2</v>
      </c>
      <c r="D254" s="4">
        <v>8</v>
      </c>
      <c r="E254" s="4">
        <v>25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3</v>
      </c>
      <c r="L254" s="4">
        <v>2</v>
      </c>
      <c r="M254" s="4">
        <v>1.5</v>
      </c>
      <c r="N254" s="4">
        <v>0</v>
      </c>
      <c r="O254" s="4">
        <v>0</v>
      </c>
      <c r="P254" s="4">
        <v>4</v>
      </c>
    </row>
    <row r="255" spans="1:16" ht="11.25">
      <c r="A255" s="2" t="s">
        <v>125</v>
      </c>
      <c r="B255" s="4">
        <v>2</v>
      </c>
      <c r="C255" s="4">
        <v>14</v>
      </c>
      <c r="D255" s="4">
        <v>29</v>
      </c>
      <c r="E255" s="4">
        <v>48.3</v>
      </c>
      <c r="F255" s="4">
        <v>2</v>
      </c>
      <c r="G255" s="4">
        <v>2</v>
      </c>
      <c r="H255" s="4">
        <v>100</v>
      </c>
      <c r="I255" s="4">
        <v>4</v>
      </c>
      <c r="J255" s="4">
        <v>22</v>
      </c>
      <c r="K255" s="4">
        <v>1</v>
      </c>
      <c r="L255" s="4">
        <v>5</v>
      </c>
      <c r="M255" s="4">
        <v>0.2</v>
      </c>
      <c r="N255" s="4">
        <v>1</v>
      </c>
      <c r="O255" s="4">
        <v>0</v>
      </c>
      <c r="P255" s="4">
        <v>34</v>
      </c>
    </row>
    <row r="256" spans="1:16" ht="11.25">
      <c r="A256" s="19" t="s">
        <v>126</v>
      </c>
      <c r="B256" s="20">
        <v>1</v>
      </c>
      <c r="C256" s="20">
        <v>1</v>
      </c>
      <c r="D256" s="20">
        <v>3</v>
      </c>
      <c r="E256" s="20">
        <v>33.3</v>
      </c>
      <c r="F256" s="20">
        <v>0</v>
      </c>
      <c r="G256" s="20">
        <v>0</v>
      </c>
      <c r="H256" s="20">
        <v>0</v>
      </c>
      <c r="I256" s="20">
        <v>1</v>
      </c>
      <c r="J256" s="20">
        <v>0</v>
      </c>
      <c r="K256" s="20">
        <v>1</v>
      </c>
      <c r="L256" s="20">
        <v>1</v>
      </c>
      <c r="M256" s="20">
        <v>1</v>
      </c>
      <c r="N256" s="20">
        <v>0</v>
      </c>
      <c r="O256" s="20">
        <v>0</v>
      </c>
      <c r="P256" s="20">
        <v>3</v>
      </c>
    </row>
    <row r="257" spans="1:16" s="16" customFormat="1" ht="11.25">
      <c r="A257" s="16" t="s">
        <v>119</v>
      </c>
      <c r="B257" s="18">
        <v>3</v>
      </c>
      <c r="C257" s="18">
        <v>19</v>
      </c>
      <c r="D257" s="18">
        <v>53</v>
      </c>
      <c r="E257" s="18">
        <v>35.8</v>
      </c>
      <c r="F257" s="18">
        <v>14</v>
      </c>
      <c r="G257" s="18">
        <v>14</v>
      </c>
      <c r="H257" s="18">
        <v>100</v>
      </c>
      <c r="I257" s="18">
        <v>7</v>
      </c>
      <c r="J257" s="18">
        <v>22</v>
      </c>
      <c r="K257" s="18">
        <v>18</v>
      </c>
      <c r="L257" s="18">
        <v>8</v>
      </c>
      <c r="M257" s="18">
        <v>2.25</v>
      </c>
      <c r="N257" s="18">
        <v>0</v>
      </c>
      <c r="O257" s="18">
        <v>5</v>
      </c>
      <c r="P257" s="18">
        <v>59</v>
      </c>
    </row>
    <row r="258" spans="1:16" s="16" customFormat="1" ht="11.25">
      <c r="A258" s="16" t="s">
        <v>120</v>
      </c>
      <c r="B258" s="18">
        <v>3</v>
      </c>
      <c r="C258" s="18">
        <v>16</v>
      </c>
      <c r="D258" s="18">
        <v>42</v>
      </c>
      <c r="E258" s="18">
        <v>38.1</v>
      </c>
      <c r="F258" s="18">
        <v>7</v>
      </c>
      <c r="G258" s="18">
        <v>11</v>
      </c>
      <c r="H258" s="18">
        <v>63.6</v>
      </c>
      <c r="I258" s="18">
        <v>1</v>
      </c>
      <c r="J258" s="18">
        <v>25</v>
      </c>
      <c r="K258" s="18">
        <v>3</v>
      </c>
      <c r="L258" s="18">
        <v>5</v>
      </c>
      <c r="M258" s="18">
        <v>0.6</v>
      </c>
      <c r="N258" s="18">
        <v>4</v>
      </c>
      <c r="O258" s="18">
        <v>2</v>
      </c>
      <c r="P258" s="18">
        <v>40</v>
      </c>
    </row>
    <row r="259" spans="1:16" s="16" customFormat="1" ht="11.25">
      <c r="A259" s="16" t="s">
        <v>121</v>
      </c>
      <c r="B259" s="18">
        <v>3</v>
      </c>
      <c r="C259" s="18">
        <v>6</v>
      </c>
      <c r="D259" s="18">
        <v>16</v>
      </c>
      <c r="E259" s="18">
        <v>37.5</v>
      </c>
      <c r="F259" s="18">
        <v>6</v>
      </c>
      <c r="G259" s="18">
        <v>9</v>
      </c>
      <c r="H259" s="18">
        <v>66.7</v>
      </c>
      <c r="I259" s="18">
        <v>2</v>
      </c>
      <c r="J259" s="18">
        <v>11</v>
      </c>
      <c r="K259" s="18">
        <v>19</v>
      </c>
      <c r="L259" s="18">
        <v>1</v>
      </c>
      <c r="M259" s="18">
        <v>19</v>
      </c>
      <c r="N259" s="18">
        <v>1</v>
      </c>
      <c r="O259" s="18">
        <v>2</v>
      </c>
      <c r="P259" s="18">
        <v>20</v>
      </c>
    </row>
    <row r="260" spans="1:16" s="16" customFormat="1" ht="11.25">
      <c r="A260" s="16" t="s">
        <v>122</v>
      </c>
      <c r="B260" s="18">
        <v>3</v>
      </c>
      <c r="C260" s="18">
        <v>5</v>
      </c>
      <c r="D260" s="18">
        <v>14</v>
      </c>
      <c r="E260" s="18">
        <v>35.7</v>
      </c>
      <c r="F260" s="18">
        <v>1</v>
      </c>
      <c r="G260" s="18">
        <v>3</v>
      </c>
      <c r="H260" s="18">
        <v>33.3</v>
      </c>
      <c r="I260" s="18">
        <v>0</v>
      </c>
      <c r="J260" s="18">
        <v>7</v>
      </c>
      <c r="K260" s="18">
        <v>1</v>
      </c>
      <c r="L260" s="18">
        <v>0</v>
      </c>
      <c r="M260" s="18">
        <v>0</v>
      </c>
      <c r="N260" s="18">
        <v>0</v>
      </c>
      <c r="O260" s="18">
        <v>0</v>
      </c>
      <c r="P260" s="18">
        <v>11</v>
      </c>
    </row>
    <row r="261" spans="1:16" s="16" customFormat="1" ht="11.25">
      <c r="A261" s="16" t="s">
        <v>123</v>
      </c>
      <c r="B261" s="18">
        <v>3</v>
      </c>
      <c r="C261" s="18">
        <v>10</v>
      </c>
      <c r="D261" s="18">
        <v>31</v>
      </c>
      <c r="E261" s="18">
        <v>32.3</v>
      </c>
      <c r="F261" s="18">
        <v>14</v>
      </c>
      <c r="G261" s="18">
        <v>16</v>
      </c>
      <c r="H261" s="18">
        <v>87.5</v>
      </c>
      <c r="I261" s="18">
        <v>4</v>
      </c>
      <c r="J261" s="18">
        <v>6</v>
      </c>
      <c r="K261" s="18">
        <v>6</v>
      </c>
      <c r="L261" s="18">
        <v>3</v>
      </c>
      <c r="M261" s="18">
        <v>2</v>
      </c>
      <c r="N261" s="18">
        <v>1</v>
      </c>
      <c r="O261" s="18">
        <v>1</v>
      </c>
      <c r="P261" s="18">
        <v>38</v>
      </c>
    </row>
    <row r="262" spans="1:16" s="16" customFormat="1" ht="11.25">
      <c r="A262" s="16" t="s">
        <v>221</v>
      </c>
      <c r="B262" s="18">
        <v>3</v>
      </c>
      <c r="C262" s="18">
        <v>9</v>
      </c>
      <c r="D262" s="18">
        <v>24</v>
      </c>
      <c r="E262" s="18">
        <v>37.5</v>
      </c>
      <c r="F262" s="18">
        <v>9</v>
      </c>
      <c r="G262" s="18">
        <v>14</v>
      </c>
      <c r="H262" s="18">
        <v>64.3</v>
      </c>
      <c r="I262" s="18">
        <v>2</v>
      </c>
      <c r="J262" s="18">
        <v>14</v>
      </c>
      <c r="K262" s="18">
        <v>3</v>
      </c>
      <c r="L262" s="18">
        <v>4</v>
      </c>
      <c r="M262" s="18">
        <v>0.75</v>
      </c>
      <c r="N262" s="18">
        <v>0</v>
      </c>
      <c r="O262" s="18">
        <v>1</v>
      </c>
      <c r="P262" s="18">
        <v>29</v>
      </c>
    </row>
    <row r="263" spans="1:16" s="16" customFormat="1" ht="11.25">
      <c r="A263" s="16" t="s">
        <v>222</v>
      </c>
      <c r="B263" s="18">
        <v>2</v>
      </c>
      <c r="C263" s="18">
        <v>10</v>
      </c>
      <c r="D263" s="18">
        <v>22</v>
      </c>
      <c r="E263" s="18">
        <v>45.5</v>
      </c>
      <c r="F263" s="18">
        <v>12</v>
      </c>
      <c r="G263" s="18">
        <v>12</v>
      </c>
      <c r="H263" s="18">
        <v>100</v>
      </c>
      <c r="I263" s="18">
        <v>4</v>
      </c>
      <c r="J263" s="18">
        <v>13</v>
      </c>
      <c r="K263" s="18">
        <v>4</v>
      </c>
      <c r="L263" s="18">
        <v>4</v>
      </c>
      <c r="M263" s="18">
        <v>1</v>
      </c>
      <c r="N263" s="18">
        <v>2</v>
      </c>
      <c r="O263" s="18">
        <v>1</v>
      </c>
      <c r="P263" s="18">
        <v>36</v>
      </c>
    </row>
    <row r="264" spans="1:16" s="16" customFormat="1" ht="11.25">
      <c r="A264" s="16" t="s">
        <v>126</v>
      </c>
      <c r="B264" s="18">
        <v>3</v>
      </c>
      <c r="C264" s="18">
        <v>4</v>
      </c>
      <c r="D264" s="18">
        <v>10</v>
      </c>
      <c r="E264" s="18">
        <v>40</v>
      </c>
      <c r="F264" s="18">
        <v>2</v>
      </c>
      <c r="G264" s="18">
        <v>2</v>
      </c>
      <c r="H264" s="18">
        <v>100</v>
      </c>
      <c r="I264" s="18">
        <v>2</v>
      </c>
      <c r="J264" s="18">
        <v>5</v>
      </c>
      <c r="K264" s="18">
        <v>4</v>
      </c>
      <c r="L264" s="18">
        <v>0</v>
      </c>
      <c r="M264" s="18">
        <v>0</v>
      </c>
      <c r="N264" s="18">
        <v>0</v>
      </c>
      <c r="O264" s="18">
        <v>2</v>
      </c>
      <c r="P264" s="18">
        <v>12</v>
      </c>
    </row>
    <row r="265" spans="1:26" ht="11.25">
      <c r="A265" s="1" t="s">
        <v>203</v>
      </c>
      <c r="B265" s="3">
        <f>SUM(B249:B264)</f>
        <v>35</v>
      </c>
      <c r="C265" s="3">
        <f>SUM(C249:C264)</f>
        <v>137</v>
      </c>
      <c r="D265" s="3">
        <f>SUM(D249:D264)</f>
        <v>335</v>
      </c>
      <c r="E265" s="6">
        <f>+C265/D265</f>
        <v>0.408955223880597</v>
      </c>
      <c r="F265" s="3">
        <f>SUM(F249:F264)</f>
        <v>82</v>
      </c>
      <c r="G265" s="3">
        <f>SUM(G249:G264)</f>
        <v>106</v>
      </c>
      <c r="H265" s="6">
        <f>+F265/G265</f>
        <v>0.7735849056603774</v>
      </c>
      <c r="I265" s="3">
        <f>SUM(I249:I264)</f>
        <v>39</v>
      </c>
      <c r="J265" s="3">
        <f>SUM(J249:J264)</f>
        <v>153</v>
      </c>
      <c r="K265" s="3">
        <f>SUM(K249:K264)</f>
        <v>89</v>
      </c>
      <c r="L265" s="3">
        <f>SUM(L249:L264)</f>
        <v>46</v>
      </c>
      <c r="M265" s="6">
        <f>+K265/L265</f>
        <v>1.934782608695652</v>
      </c>
      <c r="N265" s="3">
        <f>SUM(N249:N264)</f>
        <v>14</v>
      </c>
      <c r="O265" s="3">
        <f>SUM(O249:O264)</f>
        <v>18</v>
      </c>
      <c r="P265" s="3">
        <f>SUM(P249:P264)</f>
        <v>395</v>
      </c>
      <c r="Q265" s="7">
        <f>SUM(R265:Z265)</f>
        <v>1623.3</v>
      </c>
      <c r="R265" s="8">
        <f>+P265</f>
        <v>395</v>
      </c>
      <c r="S265" s="8">
        <f>+J265*1.7</f>
        <v>260.09999999999997</v>
      </c>
      <c r="T265" s="8">
        <f>+K265*3</f>
        <v>267</v>
      </c>
      <c r="U265" s="8">
        <f>+I265*4</f>
        <v>156</v>
      </c>
      <c r="V265" s="8">
        <f>O265*4.4</f>
        <v>79.2</v>
      </c>
      <c r="W265" s="8">
        <f>+N265*6.5</f>
        <v>91</v>
      </c>
      <c r="X265" s="5">
        <f>IF(E265&lt;0.414,70,IF(E265&lt;0.427,85,IF(E265&lt;0.437,100,IF(E265&lt;0.444,115,IF(E265&lt;0.452,130,IF(E265&lt;0.46,145,IF(E265&lt;0.469,160,IF(E265&lt;0.481,175,190))))))))</f>
        <v>70</v>
      </c>
      <c r="Y265" s="5">
        <f>IF(H265&lt;0.687,70,IF(H265&lt;0.719,85,IF(H265&lt;0.74,100,IF(H265&lt;0.758,115,IF(H265&lt;0.776,130,IF(H265&lt;0.789,145,IF(H265&lt;0.804,160,IF(H265&lt;0.827,175,190))))))))</f>
        <v>130</v>
      </c>
      <c r="Z265" s="5">
        <f>IF(M265&lt;1.15,70,IF(M265&lt;1.29,85,IF(M265&lt;1.4,100,IF(M265&lt;1.5,115,IF(M265&lt;1.59,130,IF(M265&lt;1.72,145,IF(M265&lt;1.89,160,IF(M265&lt;2.09,175,190))))))))</f>
        <v>175</v>
      </c>
    </row>
    <row r="267" spans="1:16" ht="11.25">
      <c r="A267" s="1" t="s">
        <v>189</v>
      </c>
      <c r="B267" s="3" t="s">
        <v>0</v>
      </c>
      <c r="C267" s="3" t="s">
        <v>1</v>
      </c>
      <c r="D267" s="3" t="s">
        <v>2</v>
      </c>
      <c r="E267" s="3" t="s">
        <v>3</v>
      </c>
      <c r="F267" s="3" t="s">
        <v>4</v>
      </c>
      <c r="G267" s="3" t="s">
        <v>5</v>
      </c>
      <c r="H267" s="3" t="s">
        <v>6</v>
      </c>
      <c r="I267" s="3" t="s">
        <v>7</v>
      </c>
      <c r="J267" s="3" t="s">
        <v>8</v>
      </c>
      <c r="K267" s="3" t="s">
        <v>9</v>
      </c>
      <c r="L267" s="3" t="s">
        <v>10</v>
      </c>
      <c r="M267" s="3" t="s">
        <v>11</v>
      </c>
      <c r="N267" s="3" t="s">
        <v>12</v>
      </c>
      <c r="O267" s="3" t="s">
        <v>13</v>
      </c>
      <c r="P267" s="3" t="s">
        <v>14</v>
      </c>
    </row>
    <row r="268" spans="1:16" ht="11.25">
      <c r="A268" s="2" t="s">
        <v>127</v>
      </c>
      <c r="B268" s="4">
        <v>2</v>
      </c>
      <c r="C268" s="4">
        <v>9</v>
      </c>
      <c r="D268" s="4">
        <v>16</v>
      </c>
      <c r="E268" s="4">
        <v>56.2</v>
      </c>
      <c r="F268" s="4">
        <v>4</v>
      </c>
      <c r="G268" s="4">
        <v>4</v>
      </c>
      <c r="H268" s="4">
        <v>100</v>
      </c>
      <c r="I268" s="4">
        <v>2</v>
      </c>
      <c r="J268" s="4">
        <v>5</v>
      </c>
      <c r="K268" s="4">
        <v>7</v>
      </c>
      <c r="L268" s="4">
        <v>3</v>
      </c>
      <c r="M268" s="4">
        <v>2.333</v>
      </c>
      <c r="N268" s="4">
        <v>0</v>
      </c>
      <c r="O268" s="4">
        <v>4</v>
      </c>
      <c r="P268" s="4">
        <v>24</v>
      </c>
    </row>
    <row r="269" spans="1:16" ht="11.25">
      <c r="A269" s="2" t="s">
        <v>128</v>
      </c>
      <c r="B269" s="4">
        <v>1</v>
      </c>
      <c r="C269" s="4">
        <v>3</v>
      </c>
      <c r="D269" s="4">
        <v>3</v>
      </c>
      <c r="E269" s="4">
        <v>100</v>
      </c>
      <c r="F269" s="4">
        <v>1</v>
      </c>
      <c r="G269" s="4">
        <v>2</v>
      </c>
      <c r="H269" s="4">
        <v>50</v>
      </c>
      <c r="I269" s="4">
        <v>0</v>
      </c>
      <c r="J269" s="4">
        <v>7</v>
      </c>
      <c r="K269" s="4">
        <v>0</v>
      </c>
      <c r="L269" s="4">
        <v>1</v>
      </c>
      <c r="M269" s="4">
        <v>0</v>
      </c>
      <c r="N269" s="4">
        <v>0</v>
      </c>
      <c r="O269" s="4">
        <v>0</v>
      </c>
      <c r="P269" s="4">
        <v>7</v>
      </c>
    </row>
    <row r="270" spans="1:16" ht="11.25">
      <c r="A270" s="2" t="s">
        <v>129</v>
      </c>
      <c r="B270" s="4">
        <v>1</v>
      </c>
      <c r="C270" s="4">
        <v>5</v>
      </c>
      <c r="D270" s="4">
        <v>8</v>
      </c>
      <c r="E270" s="4">
        <v>62.5</v>
      </c>
      <c r="F270" s="4">
        <v>6</v>
      </c>
      <c r="G270" s="4">
        <v>8</v>
      </c>
      <c r="H270" s="4">
        <v>75</v>
      </c>
      <c r="I270" s="4">
        <v>0</v>
      </c>
      <c r="J270" s="4">
        <v>6</v>
      </c>
      <c r="K270" s="4">
        <v>1</v>
      </c>
      <c r="L270" s="4">
        <v>0</v>
      </c>
      <c r="M270" s="4">
        <v>0</v>
      </c>
      <c r="N270" s="4">
        <v>1</v>
      </c>
      <c r="O270" s="4">
        <v>2</v>
      </c>
      <c r="P270" s="4">
        <v>16</v>
      </c>
    </row>
    <row r="271" spans="1:16" ht="11.25">
      <c r="A271" s="2" t="s">
        <v>130</v>
      </c>
      <c r="B271" s="4">
        <v>2</v>
      </c>
      <c r="C271" s="4">
        <v>11</v>
      </c>
      <c r="D271" s="4">
        <v>29</v>
      </c>
      <c r="E271" s="4">
        <v>37.9</v>
      </c>
      <c r="F271" s="4">
        <v>7</v>
      </c>
      <c r="G271" s="4">
        <v>8</v>
      </c>
      <c r="H271" s="4">
        <v>87.5</v>
      </c>
      <c r="I271" s="4">
        <v>1</v>
      </c>
      <c r="J271" s="4">
        <v>15</v>
      </c>
      <c r="K271" s="4">
        <v>21</v>
      </c>
      <c r="L271" s="4">
        <v>7</v>
      </c>
      <c r="M271" s="4">
        <v>3</v>
      </c>
      <c r="N271" s="4">
        <v>0</v>
      </c>
      <c r="O271" s="4">
        <v>3</v>
      </c>
      <c r="P271" s="4">
        <v>30</v>
      </c>
    </row>
    <row r="272" spans="1:16" ht="11.25">
      <c r="A272" s="2" t="s">
        <v>131</v>
      </c>
      <c r="B272" s="4">
        <v>2</v>
      </c>
      <c r="C272" s="4">
        <v>13</v>
      </c>
      <c r="D272" s="4">
        <v>36</v>
      </c>
      <c r="E272" s="4">
        <v>36.1</v>
      </c>
      <c r="F272" s="4">
        <v>9</v>
      </c>
      <c r="G272" s="4">
        <v>12</v>
      </c>
      <c r="H272" s="4">
        <v>75</v>
      </c>
      <c r="I272" s="4">
        <v>1</v>
      </c>
      <c r="J272" s="4">
        <v>13</v>
      </c>
      <c r="K272" s="4">
        <v>7</v>
      </c>
      <c r="L272" s="4">
        <v>8</v>
      </c>
      <c r="M272" s="4">
        <v>0.875</v>
      </c>
      <c r="N272" s="4">
        <v>0</v>
      </c>
      <c r="O272" s="4">
        <v>4</v>
      </c>
      <c r="P272" s="4">
        <v>36</v>
      </c>
    </row>
    <row r="273" spans="1:16" ht="11.25">
      <c r="A273" s="2" t="s">
        <v>132</v>
      </c>
      <c r="B273" s="4">
        <v>2</v>
      </c>
      <c r="C273" s="4">
        <v>11</v>
      </c>
      <c r="D273" s="4">
        <v>22</v>
      </c>
      <c r="E273" s="4">
        <v>50</v>
      </c>
      <c r="F273" s="4">
        <v>2</v>
      </c>
      <c r="G273" s="4">
        <v>3</v>
      </c>
      <c r="H273" s="4">
        <v>66.7</v>
      </c>
      <c r="I273" s="4">
        <v>0</v>
      </c>
      <c r="J273" s="4">
        <v>7</v>
      </c>
      <c r="K273" s="4">
        <v>1</v>
      </c>
      <c r="L273" s="4">
        <v>6</v>
      </c>
      <c r="M273" s="4">
        <v>0.167</v>
      </c>
      <c r="N273" s="4">
        <v>1</v>
      </c>
      <c r="O273" s="4">
        <v>2</v>
      </c>
      <c r="P273" s="4">
        <v>24</v>
      </c>
    </row>
    <row r="274" spans="1:16" ht="11.25">
      <c r="A274" s="2" t="s">
        <v>133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 ht="11.25">
      <c r="A275" s="19" t="s">
        <v>134</v>
      </c>
      <c r="B275" s="20">
        <v>2</v>
      </c>
      <c r="C275" s="20">
        <v>9</v>
      </c>
      <c r="D275" s="20">
        <v>18</v>
      </c>
      <c r="E275" s="20">
        <v>50</v>
      </c>
      <c r="F275" s="20">
        <v>8</v>
      </c>
      <c r="G275" s="20">
        <v>9</v>
      </c>
      <c r="H275" s="20">
        <v>88.9</v>
      </c>
      <c r="I275" s="20">
        <v>1</v>
      </c>
      <c r="J275" s="20">
        <v>4</v>
      </c>
      <c r="K275" s="20">
        <v>6</v>
      </c>
      <c r="L275" s="20">
        <v>4</v>
      </c>
      <c r="M275" s="20">
        <v>1.5</v>
      </c>
      <c r="N275" s="20">
        <v>0</v>
      </c>
      <c r="O275" s="20">
        <v>1</v>
      </c>
      <c r="P275" s="20">
        <v>27</v>
      </c>
    </row>
    <row r="276" spans="1:16" s="16" customFormat="1" ht="11.25">
      <c r="A276" s="16" t="s">
        <v>127</v>
      </c>
      <c r="B276" s="18">
        <v>4</v>
      </c>
      <c r="C276" s="18">
        <v>6</v>
      </c>
      <c r="D276" s="18">
        <v>20</v>
      </c>
      <c r="E276" s="18">
        <v>30</v>
      </c>
      <c r="F276" s="18">
        <v>5</v>
      </c>
      <c r="G276" s="18">
        <v>5</v>
      </c>
      <c r="H276" s="18">
        <v>100</v>
      </c>
      <c r="I276" s="18">
        <v>2</v>
      </c>
      <c r="J276" s="18">
        <v>6</v>
      </c>
      <c r="K276" s="18">
        <v>10</v>
      </c>
      <c r="L276" s="18">
        <v>3</v>
      </c>
      <c r="M276" s="18">
        <v>3.333</v>
      </c>
      <c r="N276" s="18">
        <v>0</v>
      </c>
      <c r="O276" s="18">
        <v>4</v>
      </c>
      <c r="P276" s="18">
        <v>19</v>
      </c>
    </row>
    <row r="277" spans="1:16" s="16" customFormat="1" ht="11.25">
      <c r="A277" s="16" t="s">
        <v>129</v>
      </c>
      <c r="B277" s="18">
        <v>4</v>
      </c>
      <c r="C277" s="18">
        <v>16</v>
      </c>
      <c r="D277" s="18">
        <v>28</v>
      </c>
      <c r="E277" s="18">
        <v>57.1</v>
      </c>
      <c r="F277" s="18">
        <v>6</v>
      </c>
      <c r="G277" s="18">
        <v>11</v>
      </c>
      <c r="H277" s="18">
        <v>54.5</v>
      </c>
      <c r="I277" s="18">
        <v>0</v>
      </c>
      <c r="J277" s="18">
        <v>29</v>
      </c>
      <c r="K277" s="18">
        <v>5</v>
      </c>
      <c r="L277" s="18">
        <v>8</v>
      </c>
      <c r="M277" s="18">
        <v>0.625</v>
      </c>
      <c r="N277" s="18">
        <v>3</v>
      </c>
      <c r="O277" s="18">
        <v>2</v>
      </c>
      <c r="P277" s="18">
        <v>38</v>
      </c>
    </row>
    <row r="278" spans="1:16" s="16" customFormat="1" ht="11.25">
      <c r="A278" s="16" t="s">
        <v>130</v>
      </c>
      <c r="B278" s="18">
        <v>3</v>
      </c>
      <c r="C278" s="18">
        <v>12</v>
      </c>
      <c r="D278" s="18">
        <v>46</v>
      </c>
      <c r="E278" s="18">
        <v>26.1</v>
      </c>
      <c r="F278" s="18">
        <v>11</v>
      </c>
      <c r="G278" s="18">
        <v>14</v>
      </c>
      <c r="H278" s="18">
        <v>78.6</v>
      </c>
      <c r="I278" s="18">
        <v>2</v>
      </c>
      <c r="J278" s="18">
        <v>28</v>
      </c>
      <c r="K278" s="18">
        <v>34</v>
      </c>
      <c r="L278" s="18">
        <v>9</v>
      </c>
      <c r="M278" s="18">
        <v>3.778</v>
      </c>
      <c r="N278" s="18">
        <v>1</v>
      </c>
      <c r="O278" s="18">
        <v>5</v>
      </c>
      <c r="P278" s="18">
        <v>37</v>
      </c>
    </row>
    <row r="279" spans="1:16" s="16" customFormat="1" ht="11.25">
      <c r="A279" s="16" t="s">
        <v>223</v>
      </c>
      <c r="B279" s="18">
        <v>2</v>
      </c>
      <c r="C279" s="18">
        <v>1</v>
      </c>
      <c r="D279" s="18">
        <v>4</v>
      </c>
      <c r="E279" s="18">
        <v>25</v>
      </c>
      <c r="F279" s="18">
        <v>0</v>
      </c>
      <c r="G279" s="18">
        <v>0</v>
      </c>
      <c r="H279" s="18">
        <v>0</v>
      </c>
      <c r="I279" s="18">
        <v>0</v>
      </c>
      <c r="J279" s="18">
        <v>12</v>
      </c>
      <c r="K279" s="18">
        <v>2</v>
      </c>
      <c r="L279" s="18">
        <v>1</v>
      </c>
      <c r="M279" s="18">
        <v>2</v>
      </c>
      <c r="N279" s="18">
        <v>2</v>
      </c>
      <c r="O279" s="18">
        <v>0</v>
      </c>
      <c r="P279" s="18">
        <v>2</v>
      </c>
    </row>
    <row r="280" spans="1:16" s="16" customFormat="1" ht="11.25">
      <c r="A280" s="16" t="s">
        <v>131</v>
      </c>
      <c r="B280" s="18">
        <v>4</v>
      </c>
      <c r="C280" s="18">
        <v>26</v>
      </c>
      <c r="D280" s="18">
        <v>72</v>
      </c>
      <c r="E280" s="18">
        <v>36.1</v>
      </c>
      <c r="F280" s="18">
        <v>31</v>
      </c>
      <c r="G280" s="18">
        <v>36</v>
      </c>
      <c r="H280" s="18">
        <v>86.1</v>
      </c>
      <c r="I280" s="18">
        <v>7</v>
      </c>
      <c r="J280" s="18">
        <v>20</v>
      </c>
      <c r="K280" s="18">
        <v>15</v>
      </c>
      <c r="L280" s="18">
        <v>15</v>
      </c>
      <c r="M280" s="18">
        <v>1</v>
      </c>
      <c r="N280" s="18">
        <v>2</v>
      </c>
      <c r="O280" s="18">
        <v>5</v>
      </c>
      <c r="P280" s="18">
        <v>90</v>
      </c>
    </row>
    <row r="281" spans="1:16" s="16" customFormat="1" ht="11.25">
      <c r="A281" s="16" t="s">
        <v>132</v>
      </c>
      <c r="B281" s="18">
        <v>3</v>
      </c>
      <c r="C281" s="18">
        <v>9</v>
      </c>
      <c r="D281" s="18">
        <v>20</v>
      </c>
      <c r="E281" s="18">
        <v>45</v>
      </c>
      <c r="F281" s="18">
        <v>2</v>
      </c>
      <c r="G281" s="18">
        <v>4</v>
      </c>
      <c r="H281" s="18">
        <v>50</v>
      </c>
      <c r="I281" s="18">
        <v>0</v>
      </c>
      <c r="J281" s="18">
        <v>11</v>
      </c>
      <c r="K281" s="18">
        <v>8</v>
      </c>
      <c r="L281" s="18">
        <v>9</v>
      </c>
      <c r="M281" s="18">
        <v>0.889</v>
      </c>
      <c r="N281" s="18">
        <v>1</v>
      </c>
      <c r="O281" s="18">
        <v>0</v>
      </c>
      <c r="P281" s="18">
        <v>20</v>
      </c>
    </row>
    <row r="282" spans="1:16" s="16" customFormat="1" ht="11.25">
      <c r="A282" s="16" t="s">
        <v>133</v>
      </c>
      <c r="B282" s="18">
        <v>3</v>
      </c>
      <c r="C282" s="18">
        <v>15</v>
      </c>
      <c r="D282" s="18">
        <v>33</v>
      </c>
      <c r="E282" s="18">
        <v>45.5</v>
      </c>
      <c r="F282" s="18">
        <v>7</v>
      </c>
      <c r="G282" s="18">
        <v>10</v>
      </c>
      <c r="H282" s="18">
        <v>70</v>
      </c>
      <c r="I282" s="18">
        <v>4</v>
      </c>
      <c r="J282" s="18">
        <v>8</v>
      </c>
      <c r="K282" s="18">
        <v>9</v>
      </c>
      <c r="L282" s="18">
        <v>6</v>
      </c>
      <c r="M282" s="18">
        <v>1.5</v>
      </c>
      <c r="N282" s="18">
        <v>1</v>
      </c>
      <c r="O282" s="18">
        <v>1</v>
      </c>
      <c r="P282" s="18">
        <v>41</v>
      </c>
    </row>
    <row r="283" spans="1:16" s="16" customFormat="1" ht="11.25">
      <c r="A283" s="16" t="s">
        <v>134</v>
      </c>
      <c r="B283" s="18">
        <v>4</v>
      </c>
      <c r="C283" s="18">
        <v>16</v>
      </c>
      <c r="D283" s="18">
        <v>53</v>
      </c>
      <c r="E283" s="18">
        <v>30.2</v>
      </c>
      <c r="F283" s="18">
        <v>6</v>
      </c>
      <c r="G283" s="18">
        <v>7</v>
      </c>
      <c r="H283" s="18">
        <v>85.7</v>
      </c>
      <c r="I283" s="18">
        <v>2</v>
      </c>
      <c r="J283" s="18">
        <v>12</v>
      </c>
      <c r="K283" s="18">
        <v>26</v>
      </c>
      <c r="L283" s="18">
        <v>12</v>
      </c>
      <c r="M283" s="18">
        <v>2.167</v>
      </c>
      <c r="N283" s="18">
        <v>1</v>
      </c>
      <c r="O283" s="18">
        <v>7</v>
      </c>
      <c r="P283" s="18">
        <v>40</v>
      </c>
    </row>
    <row r="284" spans="1:26" ht="11.25">
      <c r="A284" s="1" t="s">
        <v>203</v>
      </c>
      <c r="B284" s="3">
        <f>SUM(B268:B283)</f>
        <v>39</v>
      </c>
      <c r="C284" s="3">
        <f>SUM(C268:C283)</f>
        <v>162</v>
      </c>
      <c r="D284" s="3">
        <f>SUM(D268:D283)</f>
        <v>408</v>
      </c>
      <c r="E284" s="6">
        <f>+C284/D284</f>
        <v>0.39705882352941174</v>
      </c>
      <c r="F284" s="3">
        <f>SUM(F268:F283)</f>
        <v>105</v>
      </c>
      <c r="G284" s="3">
        <f>SUM(G268:G283)</f>
        <v>133</v>
      </c>
      <c r="H284" s="6">
        <f>+F284/G284</f>
        <v>0.7894736842105263</v>
      </c>
      <c r="I284" s="3">
        <f>SUM(I268:I283)</f>
        <v>22</v>
      </c>
      <c r="J284" s="3">
        <f>SUM(J268:J283)</f>
        <v>183</v>
      </c>
      <c r="K284" s="3">
        <f>SUM(K268:K283)</f>
        <v>152</v>
      </c>
      <c r="L284" s="3">
        <f>SUM(L268:L283)</f>
        <v>92</v>
      </c>
      <c r="M284" s="6">
        <f>+K284/L284</f>
        <v>1.6521739130434783</v>
      </c>
      <c r="N284" s="3">
        <f>SUM(N268:N283)</f>
        <v>13</v>
      </c>
      <c r="O284" s="3">
        <f>SUM(O268:O283)</f>
        <v>40</v>
      </c>
      <c r="P284" s="3">
        <f>SUM(P268:P283)</f>
        <v>451</v>
      </c>
      <c r="Q284" s="7">
        <f>SUM(R284:Z284)</f>
        <v>1941.6</v>
      </c>
      <c r="R284" s="8">
        <f>+P284</f>
        <v>451</v>
      </c>
      <c r="S284" s="8">
        <f>+J284*1.7</f>
        <v>311.09999999999997</v>
      </c>
      <c r="T284" s="8">
        <f>+K284*3</f>
        <v>456</v>
      </c>
      <c r="U284" s="8">
        <f>+I284*4</f>
        <v>88</v>
      </c>
      <c r="V284" s="8">
        <f>O284*4.4</f>
        <v>176</v>
      </c>
      <c r="W284" s="8">
        <f>+N284*6.5</f>
        <v>84.5</v>
      </c>
      <c r="X284" s="5">
        <f>IF(E284&lt;0.414,70,IF(E284&lt;0.427,85,IF(E284&lt;0.437,100,IF(E284&lt;0.444,115,IF(E284&lt;0.452,130,IF(E284&lt;0.46,145,IF(E284&lt;0.469,160,IF(E284&lt;0.481,175,190))))))))</f>
        <v>70</v>
      </c>
      <c r="Y284" s="5">
        <f>IF(H284&lt;0.687,70,IF(H284&lt;0.719,85,IF(H284&lt;0.74,100,IF(H284&lt;0.758,115,IF(H284&lt;0.776,130,IF(H284&lt;0.789,145,IF(H284&lt;0.804,160,IF(H284&lt;0.827,175,190))))))))</f>
        <v>160</v>
      </c>
      <c r="Z284" s="5">
        <f>IF(M284&lt;1.15,70,IF(M284&lt;1.29,85,IF(M284&lt;1.4,100,IF(M284&lt;1.5,115,IF(M284&lt;1.59,130,IF(M284&lt;1.72,145,IF(M284&lt;1.89,160,IF(M284&lt;2.09,175,190))))))))</f>
        <v>145</v>
      </c>
    </row>
    <row r="286" spans="1:16" ht="11.25">
      <c r="A286" s="1" t="s">
        <v>190</v>
      </c>
      <c r="B286" s="3" t="s">
        <v>0</v>
      </c>
      <c r="C286" s="3" t="s">
        <v>1</v>
      </c>
      <c r="D286" s="3" t="s">
        <v>2</v>
      </c>
      <c r="E286" s="3" t="s">
        <v>3</v>
      </c>
      <c r="F286" s="3" t="s">
        <v>4</v>
      </c>
      <c r="G286" s="3" t="s">
        <v>5</v>
      </c>
      <c r="H286" s="3" t="s">
        <v>6</v>
      </c>
      <c r="I286" s="3" t="s">
        <v>7</v>
      </c>
      <c r="J286" s="3" t="s">
        <v>8</v>
      </c>
      <c r="K286" s="3" t="s">
        <v>9</v>
      </c>
      <c r="L286" s="3" t="s">
        <v>10</v>
      </c>
      <c r="M286" s="3" t="s">
        <v>11</v>
      </c>
      <c r="N286" s="3" t="s">
        <v>12</v>
      </c>
      <c r="O286" s="3" t="s">
        <v>13</v>
      </c>
      <c r="P286" s="3" t="s">
        <v>14</v>
      </c>
    </row>
    <row r="287" spans="1:16" ht="11.25">
      <c r="A287" s="2" t="s">
        <v>135</v>
      </c>
      <c r="B287" s="4">
        <v>2</v>
      </c>
      <c r="C287" s="4">
        <v>11</v>
      </c>
      <c r="D287" s="4">
        <v>30</v>
      </c>
      <c r="E287" s="4">
        <v>36.7</v>
      </c>
      <c r="F287" s="4">
        <v>12</v>
      </c>
      <c r="G287" s="4">
        <v>13</v>
      </c>
      <c r="H287" s="4">
        <v>92.3</v>
      </c>
      <c r="I287" s="4">
        <v>4</v>
      </c>
      <c r="J287" s="4">
        <v>4</v>
      </c>
      <c r="K287" s="4">
        <v>9</v>
      </c>
      <c r="L287" s="4">
        <v>6</v>
      </c>
      <c r="M287" s="4">
        <v>1.5</v>
      </c>
      <c r="N287" s="4">
        <v>0</v>
      </c>
      <c r="O287" s="4">
        <v>2</v>
      </c>
      <c r="P287" s="4">
        <v>38</v>
      </c>
    </row>
    <row r="288" spans="1:16" ht="11.25">
      <c r="A288" s="2" t="s">
        <v>136</v>
      </c>
      <c r="B288" s="4">
        <v>2</v>
      </c>
      <c r="C288" s="4">
        <v>12</v>
      </c>
      <c r="D288" s="4">
        <v>20</v>
      </c>
      <c r="E288" s="4">
        <v>60</v>
      </c>
      <c r="F288" s="4">
        <v>0</v>
      </c>
      <c r="G288" s="4">
        <v>0</v>
      </c>
      <c r="H288" s="4">
        <v>0</v>
      </c>
      <c r="I288" s="4">
        <v>0</v>
      </c>
      <c r="J288" s="4">
        <v>17</v>
      </c>
      <c r="K288" s="4">
        <v>2</v>
      </c>
      <c r="L288" s="4">
        <v>0</v>
      </c>
      <c r="M288" s="4">
        <v>0</v>
      </c>
      <c r="N288" s="4">
        <v>1</v>
      </c>
      <c r="O288" s="4">
        <v>0</v>
      </c>
      <c r="P288" s="4">
        <v>24</v>
      </c>
    </row>
    <row r="289" spans="1:16" ht="11.25">
      <c r="A289" s="2" t="s">
        <v>137</v>
      </c>
      <c r="B289" s="4">
        <v>1</v>
      </c>
      <c r="C289" s="4">
        <v>10</v>
      </c>
      <c r="D289" s="4">
        <v>18</v>
      </c>
      <c r="E289" s="4">
        <v>55.6</v>
      </c>
      <c r="F289" s="4">
        <v>8</v>
      </c>
      <c r="G289" s="4">
        <v>10</v>
      </c>
      <c r="H289" s="4">
        <v>80</v>
      </c>
      <c r="I289" s="4">
        <v>2</v>
      </c>
      <c r="J289" s="4">
        <v>3</v>
      </c>
      <c r="K289" s="4">
        <v>3</v>
      </c>
      <c r="L289" s="4">
        <v>5</v>
      </c>
      <c r="M289" s="4">
        <v>0.6</v>
      </c>
      <c r="N289" s="4">
        <v>1</v>
      </c>
      <c r="O289" s="4">
        <v>4</v>
      </c>
      <c r="P289" s="4">
        <v>30</v>
      </c>
    </row>
    <row r="290" spans="1:16" ht="11.25">
      <c r="A290" s="2" t="s">
        <v>138</v>
      </c>
      <c r="B290" s="4">
        <v>1</v>
      </c>
      <c r="C290" s="4">
        <v>5</v>
      </c>
      <c r="D290" s="4">
        <v>11</v>
      </c>
      <c r="E290" s="4">
        <v>45.5</v>
      </c>
      <c r="F290" s="4">
        <v>0</v>
      </c>
      <c r="G290" s="4">
        <v>0</v>
      </c>
      <c r="H290" s="4">
        <v>0</v>
      </c>
      <c r="I290" s="4">
        <v>0</v>
      </c>
      <c r="J290" s="4">
        <v>4</v>
      </c>
      <c r="K290" s="4">
        <v>0</v>
      </c>
      <c r="L290" s="4">
        <v>0</v>
      </c>
      <c r="M290" s="4">
        <v>0</v>
      </c>
      <c r="N290" s="4">
        <v>1</v>
      </c>
      <c r="O290" s="4">
        <v>1</v>
      </c>
      <c r="P290" s="4">
        <v>10</v>
      </c>
    </row>
    <row r="291" spans="1:16" ht="11.25">
      <c r="A291" s="2" t="s">
        <v>139</v>
      </c>
      <c r="B291" s="4">
        <v>2</v>
      </c>
      <c r="C291" s="4">
        <v>6</v>
      </c>
      <c r="D291" s="4">
        <v>13</v>
      </c>
      <c r="E291" s="4">
        <v>46.2</v>
      </c>
      <c r="F291" s="4">
        <v>2</v>
      </c>
      <c r="G291" s="4">
        <v>2</v>
      </c>
      <c r="H291" s="4">
        <v>100</v>
      </c>
      <c r="I291" s="4">
        <v>0</v>
      </c>
      <c r="J291" s="4">
        <v>13</v>
      </c>
      <c r="K291" s="4">
        <v>4</v>
      </c>
      <c r="L291" s="4">
        <v>3</v>
      </c>
      <c r="M291" s="4">
        <v>1.333</v>
      </c>
      <c r="N291" s="4">
        <v>0</v>
      </c>
      <c r="O291" s="4">
        <v>2</v>
      </c>
      <c r="P291" s="4">
        <v>14</v>
      </c>
    </row>
    <row r="292" spans="1:16" ht="11.25">
      <c r="A292" s="2" t="s">
        <v>140</v>
      </c>
      <c r="B292" s="4">
        <v>2</v>
      </c>
      <c r="C292" s="4">
        <v>9</v>
      </c>
      <c r="D292" s="4">
        <v>31</v>
      </c>
      <c r="E292" s="4">
        <v>29</v>
      </c>
      <c r="F292" s="4">
        <v>11</v>
      </c>
      <c r="G292" s="4">
        <v>11</v>
      </c>
      <c r="H292" s="4">
        <v>100</v>
      </c>
      <c r="I292" s="4">
        <v>1</v>
      </c>
      <c r="J292" s="4">
        <v>5</v>
      </c>
      <c r="K292" s="4">
        <v>9</v>
      </c>
      <c r="L292" s="4">
        <v>1</v>
      </c>
      <c r="M292" s="4">
        <v>9</v>
      </c>
      <c r="N292" s="4">
        <v>1</v>
      </c>
      <c r="O292" s="4">
        <v>2</v>
      </c>
      <c r="P292" s="4">
        <v>30</v>
      </c>
    </row>
    <row r="293" spans="1:16" ht="11.25">
      <c r="A293" s="2" t="s">
        <v>141</v>
      </c>
      <c r="B293" s="4">
        <v>1</v>
      </c>
      <c r="C293" s="4">
        <v>2</v>
      </c>
      <c r="D293" s="4">
        <v>6</v>
      </c>
      <c r="E293" s="4">
        <v>33.3</v>
      </c>
      <c r="F293" s="4">
        <v>2</v>
      </c>
      <c r="G293" s="4">
        <v>2</v>
      </c>
      <c r="H293" s="4">
        <v>100</v>
      </c>
      <c r="I293" s="4">
        <v>1</v>
      </c>
      <c r="J293" s="4">
        <v>4</v>
      </c>
      <c r="K293" s="4">
        <v>0</v>
      </c>
      <c r="L293" s="4">
        <v>2</v>
      </c>
      <c r="M293" s="4">
        <v>0</v>
      </c>
      <c r="N293" s="4">
        <v>0</v>
      </c>
      <c r="O293" s="4">
        <v>3</v>
      </c>
      <c r="P293" s="4">
        <v>7</v>
      </c>
    </row>
    <row r="294" spans="1:16" ht="11.25">
      <c r="A294" s="19" t="s">
        <v>142</v>
      </c>
      <c r="B294" s="20">
        <v>2</v>
      </c>
      <c r="C294" s="20">
        <v>17</v>
      </c>
      <c r="D294" s="20">
        <v>28</v>
      </c>
      <c r="E294" s="20">
        <v>60.7</v>
      </c>
      <c r="F294" s="20">
        <v>12</v>
      </c>
      <c r="G294" s="20">
        <v>16</v>
      </c>
      <c r="H294" s="20">
        <v>75</v>
      </c>
      <c r="I294" s="20">
        <v>0</v>
      </c>
      <c r="J294" s="20">
        <v>13</v>
      </c>
      <c r="K294" s="20">
        <v>8</v>
      </c>
      <c r="L294" s="20">
        <v>6</v>
      </c>
      <c r="M294" s="20">
        <v>1.333</v>
      </c>
      <c r="N294" s="20">
        <v>0</v>
      </c>
      <c r="O294" s="20">
        <v>1</v>
      </c>
      <c r="P294" s="20">
        <v>46</v>
      </c>
    </row>
    <row r="295" spans="1:16" s="16" customFormat="1" ht="11.25">
      <c r="A295" s="16" t="s">
        <v>135</v>
      </c>
      <c r="B295" s="18">
        <v>4</v>
      </c>
      <c r="C295" s="18">
        <v>21</v>
      </c>
      <c r="D295" s="18">
        <v>53</v>
      </c>
      <c r="E295" s="18">
        <v>39.6</v>
      </c>
      <c r="F295" s="18">
        <v>15</v>
      </c>
      <c r="G295" s="18">
        <v>16</v>
      </c>
      <c r="H295" s="18">
        <v>93.8</v>
      </c>
      <c r="I295" s="18">
        <v>11</v>
      </c>
      <c r="J295" s="18">
        <v>15</v>
      </c>
      <c r="K295" s="18">
        <v>14</v>
      </c>
      <c r="L295" s="18">
        <v>4</v>
      </c>
      <c r="M295" s="18">
        <v>3.5</v>
      </c>
      <c r="N295" s="18">
        <v>1</v>
      </c>
      <c r="O295" s="18">
        <v>6</v>
      </c>
      <c r="P295" s="18">
        <v>68</v>
      </c>
    </row>
    <row r="296" spans="1:16" s="16" customFormat="1" ht="11.25">
      <c r="A296" s="16" t="s">
        <v>136</v>
      </c>
      <c r="B296" s="18">
        <v>3</v>
      </c>
      <c r="C296" s="18">
        <v>15</v>
      </c>
      <c r="D296" s="18">
        <v>20</v>
      </c>
      <c r="E296" s="18">
        <v>75</v>
      </c>
      <c r="F296" s="18">
        <v>1</v>
      </c>
      <c r="G296" s="18">
        <v>1</v>
      </c>
      <c r="H296" s="18">
        <v>100</v>
      </c>
      <c r="I296" s="18">
        <v>0</v>
      </c>
      <c r="J296" s="18">
        <v>10</v>
      </c>
      <c r="K296" s="18">
        <v>1</v>
      </c>
      <c r="L296" s="18">
        <v>3</v>
      </c>
      <c r="M296" s="18">
        <v>0.333</v>
      </c>
      <c r="N296" s="18">
        <v>2</v>
      </c>
      <c r="O296" s="18">
        <v>2</v>
      </c>
      <c r="P296" s="18">
        <v>31</v>
      </c>
    </row>
    <row r="297" spans="1:16" s="16" customFormat="1" ht="11.25">
      <c r="A297" s="16" t="s">
        <v>137</v>
      </c>
      <c r="B297" s="18">
        <v>3</v>
      </c>
      <c r="C297" s="18">
        <v>23</v>
      </c>
      <c r="D297" s="18">
        <v>50</v>
      </c>
      <c r="E297" s="18">
        <v>46</v>
      </c>
      <c r="F297" s="18">
        <v>10</v>
      </c>
      <c r="G297" s="18">
        <v>14</v>
      </c>
      <c r="H297" s="18">
        <v>71.4</v>
      </c>
      <c r="I297" s="18">
        <v>10</v>
      </c>
      <c r="J297" s="18">
        <v>20</v>
      </c>
      <c r="K297" s="18">
        <v>11</v>
      </c>
      <c r="L297" s="18">
        <v>10</v>
      </c>
      <c r="M297" s="18">
        <v>1.1</v>
      </c>
      <c r="N297" s="18">
        <v>0</v>
      </c>
      <c r="O297" s="18">
        <v>4</v>
      </c>
      <c r="P297" s="18">
        <v>66</v>
      </c>
    </row>
    <row r="298" spans="1:16" s="16" customFormat="1" ht="11.25">
      <c r="A298" s="16" t="s">
        <v>138</v>
      </c>
      <c r="B298" s="18">
        <v>3</v>
      </c>
      <c r="C298" s="18">
        <v>6</v>
      </c>
      <c r="D298" s="18">
        <v>21</v>
      </c>
      <c r="E298" s="18">
        <v>28.6</v>
      </c>
      <c r="F298" s="18">
        <v>0</v>
      </c>
      <c r="G298" s="18">
        <v>0</v>
      </c>
      <c r="H298" s="18">
        <v>0</v>
      </c>
      <c r="I298" s="18">
        <v>0</v>
      </c>
      <c r="J298" s="18">
        <v>22</v>
      </c>
      <c r="K298" s="18">
        <v>4</v>
      </c>
      <c r="L298" s="18">
        <v>6</v>
      </c>
      <c r="M298" s="18">
        <v>0.667</v>
      </c>
      <c r="N298" s="18">
        <v>5</v>
      </c>
      <c r="O298" s="18">
        <v>1</v>
      </c>
      <c r="P298" s="18">
        <v>12</v>
      </c>
    </row>
    <row r="299" spans="1:16" s="16" customFormat="1" ht="11.25">
      <c r="A299" s="16" t="s">
        <v>139</v>
      </c>
      <c r="B299" s="18">
        <v>4</v>
      </c>
      <c r="C299" s="18">
        <v>7</v>
      </c>
      <c r="D299" s="18">
        <v>33</v>
      </c>
      <c r="E299" s="18">
        <v>21.2</v>
      </c>
      <c r="F299" s="18">
        <v>6</v>
      </c>
      <c r="G299" s="18">
        <v>8</v>
      </c>
      <c r="H299" s="18">
        <v>75</v>
      </c>
      <c r="I299" s="18">
        <v>3</v>
      </c>
      <c r="J299" s="18">
        <v>25</v>
      </c>
      <c r="K299" s="18">
        <v>6</v>
      </c>
      <c r="L299" s="18">
        <v>6</v>
      </c>
      <c r="M299" s="18">
        <v>1</v>
      </c>
      <c r="N299" s="18">
        <v>3</v>
      </c>
      <c r="O299" s="18">
        <v>1</v>
      </c>
      <c r="P299" s="18">
        <v>23</v>
      </c>
    </row>
    <row r="300" spans="1:16" s="16" customFormat="1" ht="11.25">
      <c r="A300" s="16" t="s">
        <v>140</v>
      </c>
      <c r="B300" s="18">
        <v>4</v>
      </c>
      <c r="C300" s="18">
        <v>20</v>
      </c>
      <c r="D300" s="18">
        <v>48</v>
      </c>
      <c r="E300" s="18">
        <v>41.7</v>
      </c>
      <c r="F300" s="18">
        <v>16</v>
      </c>
      <c r="G300" s="18">
        <v>22</v>
      </c>
      <c r="H300" s="18">
        <v>72.7</v>
      </c>
      <c r="I300" s="18">
        <v>5</v>
      </c>
      <c r="J300" s="18">
        <v>19</v>
      </c>
      <c r="K300" s="18">
        <v>13</v>
      </c>
      <c r="L300" s="18">
        <v>7</v>
      </c>
      <c r="M300" s="18">
        <v>1.857</v>
      </c>
      <c r="N300" s="18">
        <v>1</v>
      </c>
      <c r="O300" s="18">
        <v>1</v>
      </c>
      <c r="P300" s="18">
        <v>61</v>
      </c>
    </row>
    <row r="301" spans="1:16" s="16" customFormat="1" ht="11.25">
      <c r="A301" s="16" t="s">
        <v>141</v>
      </c>
      <c r="B301" s="18">
        <v>3</v>
      </c>
      <c r="C301" s="18">
        <v>8</v>
      </c>
      <c r="D301" s="18">
        <v>23</v>
      </c>
      <c r="E301" s="18">
        <v>34.8</v>
      </c>
      <c r="F301" s="18">
        <v>2</v>
      </c>
      <c r="G301" s="18">
        <v>3</v>
      </c>
      <c r="H301" s="18">
        <v>66.7</v>
      </c>
      <c r="I301" s="18">
        <v>4</v>
      </c>
      <c r="J301" s="18">
        <v>21</v>
      </c>
      <c r="K301" s="18">
        <v>5</v>
      </c>
      <c r="L301" s="18">
        <v>2</v>
      </c>
      <c r="M301" s="18">
        <v>2.5</v>
      </c>
      <c r="N301" s="18">
        <v>0</v>
      </c>
      <c r="O301" s="18">
        <v>2</v>
      </c>
      <c r="P301" s="18">
        <v>22</v>
      </c>
    </row>
    <row r="302" spans="1:16" s="16" customFormat="1" ht="11.25">
      <c r="A302" s="16" t="s">
        <v>142</v>
      </c>
      <c r="B302" s="18">
        <v>3</v>
      </c>
      <c r="C302" s="18">
        <v>29</v>
      </c>
      <c r="D302" s="18">
        <v>49</v>
      </c>
      <c r="E302" s="18">
        <v>59.2</v>
      </c>
      <c r="F302" s="18">
        <v>20</v>
      </c>
      <c r="G302" s="18">
        <v>24</v>
      </c>
      <c r="H302" s="18">
        <v>83.3</v>
      </c>
      <c r="I302" s="18">
        <v>3</v>
      </c>
      <c r="J302" s="18">
        <v>13</v>
      </c>
      <c r="K302" s="18">
        <v>9</v>
      </c>
      <c r="L302" s="18">
        <v>8</v>
      </c>
      <c r="M302" s="18">
        <v>1.125</v>
      </c>
      <c r="N302" s="18">
        <v>3</v>
      </c>
      <c r="O302" s="18">
        <v>2</v>
      </c>
      <c r="P302" s="18">
        <v>81</v>
      </c>
    </row>
    <row r="303" spans="1:26" ht="11.25">
      <c r="A303" s="1" t="s">
        <v>203</v>
      </c>
      <c r="B303" s="3">
        <f>SUM(B287:B302)</f>
        <v>40</v>
      </c>
      <c r="C303" s="3">
        <f>SUM(C287:C302)</f>
        <v>201</v>
      </c>
      <c r="D303" s="3">
        <f>SUM(D287:D302)</f>
        <v>454</v>
      </c>
      <c r="E303" s="6">
        <f>+C303/D303</f>
        <v>0.44273127753303965</v>
      </c>
      <c r="F303" s="3">
        <f>SUM(F287:F302)</f>
        <v>117</v>
      </c>
      <c r="G303" s="3">
        <f>SUM(G287:G302)</f>
        <v>142</v>
      </c>
      <c r="H303" s="6">
        <f>+F303/G303</f>
        <v>0.823943661971831</v>
      </c>
      <c r="I303" s="3">
        <f>SUM(I287:I302)</f>
        <v>44</v>
      </c>
      <c r="J303" s="3">
        <f>SUM(J287:J302)</f>
        <v>208</v>
      </c>
      <c r="K303" s="3">
        <f>SUM(K287:K302)</f>
        <v>98</v>
      </c>
      <c r="L303" s="3">
        <f>SUM(L287:L302)</f>
        <v>69</v>
      </c>
      <c r="M303" s="6">
        <f>+K303/L303</f>
        <v>1.4202898550724639</v>
      </c>
      <c r="N303" s="3">
        <f>SUM(N287:N302)</f>
        <v>19</v>
      </c>
      <c r="O303" s="3">
        <f>SUM(O287:O302)</f>
        <v>34</v>
      </c>
      <c r="P303" s="3">
        <f>SUM(P287:P302)</f>
        <v>563</v>
      </c>
      <c r="Q303" s="7">
        <f>SUM(R303:Z303)</f>
        <v>2064.7</v>
      </c>
      <c r="R303" s="8">
        <f>+P303</f>
        <v>563</v>
      </c>
      <c r="S303" s="8">
        <f>+J303*1.7</f>
        <v>353.59999999999997</v>
      </c>
      <c r="T303" s="8">
        <f>+K303*3</f>
        <v>294</v>
      </c>
      <c r="U303" s="8">
        <f>+I303*4</f>
        <v>176</v>
      </c>
      <c r="V303" s="8">
        <f>O303*4.4</f>
        <v>149.60000000000002</v>
      </c>
      <c r="W303" s="8">
        <f>+N303*6.5</f>
        <v>123.5</v>
      </c>
      <c r="X303" s="5">
        <f>IF(E303&lt;0.414,70,IF(E303&lt;0.427,85,IF(E303&lt;0.437,100,IF(E303&lt;0.444,115,IF(E303&lt;0.452,130,IF(E303&lt;0.46,145,IF(E303&lt;0.469,160,IF(E303&lt;0.481,175,190))))))))</f>
        <v>115</v>
      </c>
      <c r="Y303" s="5">
        <f>IF(H303&lt;0.687,70,IF(H303&lt;0.719,85,IF(H303&lt;0.74,100,IF(H303&lt;0.758,115,IF(H303&lt;0.776,130,IF(H303&lt;0.789,145,IF(H303&lt;0.804,160,IF(H303&lt;0.827,175,190))))))))</f>
        <v>175</v>
      </c>
      <c r="Z303" s="5">
        <f>IF(M303&lt;1.15,70,IF(M303&lt;1.29,85,IF(M303&lt;1.4,100,IF(M303&lt;1.5,115,IF(M303&lt;1.59,130,IF(M303&lt;1.72,145,IF(M303&lt;1.89,160,IF(M303&lt;2.09,175,190))))))))</f>
        <v>115</v>
      </c>
    </row>
    <row r="305" spans="1:16" ht="11.25">
      <c r="A305" s="1" t="s">
        <v>191</v>
      </c>
      <c r="B305" s="3" t="s">
        <v>0</v>
      </c>
      <c r="C305" s="3" t="s">
        <v>1</v>
      </c>
      <c r="D305" s="3" t="s">
        <v>2</v>
      </c>
      <c r="E305" s="3" t="s">
        <v>3</v>
      </c>
      <c r="F305" s="3" t="s">
        <v>4</v>
      </c>
      <c r="G305" s="3" t="s">
        <v>5</v>
      </c>
      <c r="H305" s="3" t="s">
        <v>6</v>
      </c>
      <c r="I305" s="3" t="s">
        <v>7</v>
      </c>
      <c r="J305" s="3" t="s">
        <v>8</v>
      </c>
      <c r="K305" s="3" t="s">
        <v>9</v>
      </c>
      <c r="L305" s="3" t="s">
        <v>10</v>
      </c>
      <c r="M305" s="3" t="s">
        <v>11</v>
      </c>
      <c r="N305" s="3" t="s">
        <v>12</v>
      </c>
      <c r="O305" s="3" t="s">
        <v>13</v>
      </c>
      <c r="P305" s="3" t="s">
        <v>14</v>
      </c>
    </row>
    <row r="306" spans="1:16" ht="11.25">
      <c r="A306" s="2" t="s">
        <v>143</v>
      </c>
      <c r="B306" s="4">
        <v>2</v>
      </c>
      <c r="C306" s="4">
        <v>11</v>
      </c>
      <c r="D306" s="4">
        <v>21</v>
      </c>
      <c r="E306" s="4">
        <v>52.4</v>
      </c>
      <c r="F306" s="4">
        <v>10</v>
      </c>
      <c r="G306" s="4">
        <v>10</v>
      </c>
      <c r="H306" s="4">
        <v>100</v>
      </c>
      <c r="I306" s="4">
        <v>1</v>
      </c>
      <c r="J306" s="4">
        <v>4</v>
      </c>
      <c r="K306" s="4">
        <v>6</v>
      </c>
      <c r="L306" s="4">
        <v>4</v>
      </c>
      <c r="M306" s="4">
        <v>1.5</v>
      </c>
      <c r="N306" s="4">
        <v>0</v>
      </c>
      <c r="O306" s="4">
        <v>1</v>
      </c>
      <c r="P306" s="4">
        <v>33</v>
      </c>
    </row>
    <row r="307" spans="1:16" ht="11.25">
      <c r="A307" s="2" t="s">
        <v>144</v>
      </c>
      <c r="B307" s="4">
        <v>2</v>
      </c>
      <c r="C307" s="4">
        <v>13</v>
      </c>
      <c r="D307" s="4">
        <v>31</v>
      </c>
      <c r="E307" s="4">
        <v>41.9</v>
      </c>
      <c r="F307" s="4">
        <v>10</v>
      </c>
      <c r="G307" s="4">
        <v>14</v>
      </c>
      <c r="H307" s="4">
        <v>71.4</v>
      </c>
      <c r="I307" s="4">
        <v>0</v>
      </c>
      <c r="J307" s="4">
        <v>20</v>
      </c>
      <c r="K307" s="4">
        <v>4</v>
      </c>
      <c r="L307" s="4">
        <v>5</v>
      </c>
      <c r="M307" s="4">
        <v>0.8</v>
      </c>
      <c r="N307" s="4">
        <v>0</v>
      </c>
      <c r="O307" s="4">
        <v>2</v>
      </c>
      <c r="P307" s="4">
        <v>36</v>
      </c>
    </row>
    <row r="308" spans="1:16" ht="11.25">
      <c r="A308" s="2" t="s">
        <v>145</v>
      </c>
      <c r="B308" s="4">
        <v>2</v>
      </c>
      <c r="C308" s="4">
        <v>20</v>
      </c>
      <c r="D308" s="4">
        <v>46</v>
      </c>
      <c r="E308" s="4">
        <v>43.5</v>
      </c>
      <c r="F308" s="4">
        <v>7</v>
      </c>
      <c r="G308" s="4">
        <v>8</v>
      </c>
      <c r="H308" s="4">
        <v>87.5</v>
      </c>
      <c r="I308" s="4">
        <v>1</v>
      </c>
      <c r="J308" s="4">
        <v>11</v>
      </c>
      <c r="K308" s="4">
        <v>13</v>
      </c>
      <c r="L308" s="4">
        <v>9</v>
      </c>
      <c r="M308" s="4">
        <v>1.444</v>
      </c>
      <c r="N308" s="4">
        <v>2</v>
      </c>
      <c r="O308" s="4">
        <v>1</v>
      </c>
      <c r="P308" s="4">
        <v>48</v>
      </c>
    </row>
    <row r="309" spans="1:16" ht="11.25">
      <c r="A309" s="2" t="s">
        <v>146</v>
      </c>
      <c r="B309" s="4">
        <v>1</v>
      </c>
      <c r="C309" s="4">
        <v>2</v>
      </c>
      <c r="D309" s="4">
        <v>4</v>
      </c>
      <c r="E309" s="4">
        <v>50</v>
      </c>
      <c r="F309" s="4">
        <v>1</v>
      </c>
      <c r="G309" s="4">
        <v>2</v>
      </c>
      <c r="H309" s="4">
        <v>50</v>
      </c>
      <c r="I309" s="4">
        <v>0</v>
      </c>
      <c r="J309" s="4">
        <v>4</v>
      </c>
      <c r="K309" s="4">
        <v>1</v>
      </c>
      <c r="L309" s="4">
        <v>0</v>
      </c>
      <c r="M309" s="4">
        <v>0</v>
      </c>
      <c r="N309" s="4">
        <v>1</v>
      </c>
      <c r="O309" s="4">
        <v>0</v>
      </c>
      <c r="P309" s="4">
        <v>5</v>
      </c>
    </row>
    <row r="310" spans="1:16" ht="11.25">
      <c r="A310" s="2" t="s">
        <v>147</v>
      </c>
      <c r="B310" s="4">
        <v>1</v>
      </c>
      <c r="C310" s="4">
        <v>11</v>
      </c>
      <c r="D310" s="4">
        <v>21</v>
      </c>
      <c r="E310" s="4">
        <v>52.4</v>
      </c>
      <c r="F310" s="4">
        <v>3</v>
      </c>
      <c r="G310" s="4">
        <v>3</v>
      </c>
      <c r="H310" s="4">
        <v>100</v>
      </c>
      <c r="I310" s="4">
        <v>0</v>
      </c>
      <c r="J310" s="4">
        <v>3</v>
      </c>
      <c r="K310" s="4">
        <v>7</v>
      </c>
      <c r="L310" s="4">
        <v>2</v>
      </c>
      <c r="M310" s="4">
        <v>3.5</v>
      </c>
      <c r="N310" s="4">
        <v>0</v>
      </c>
      <c r="O310" s="4">
        <v>3</v>
      </c>
      <c r="P310" s="4">
        <v>25</v>
      </c>
    </row>
    <row r="311" spans="1:16" ht="11.25">
      <c r="A311" s="2" t="s">
        <v>148</v>
      </c>
      <c r="B311" s="4">
        <v>1</v>
      </c>
      <c r="C311" s="4">
        <v>7</v>
      </c>
      <c r="D311" s="4">
        <v>16</v>
      </c>
      <c r="E311" s="4">
        <v>43.8</v>
      </c>
      <c r="F311" s="4">
        <v>5</v>
      </c>
      <c r="G311" s="4">
        <v>6</v>
      </c>
      <c r="H311" s="4">
        <v>83.3</v>
      </c>
      <c r="I311" s="4">
        <v>1</v>
      </c>
      <c r="J311" s="4">
        <v>4</v>
      </c>
      <c r="K311" s="4">
        <v>5</v>
      </c>
      <c r="L311" s="4">
        <v>1</v>
      </c>
      <c r="M311" s="4">
        <v>5</v>
      </c>
      <c r="N311" s="4">
        <v>0</v>
      </c>
      <c r="O311" s="4">
        <v>0</v>
      </c>
      <c r="P311" s="4">
        <v>20</v>
      </c>
    </row>
    <row r="312" spans="1:16" ht="11.25">
      <c r="A312" s="2" t="s">
        <v>149</v>
      </c>
      <c r="B312" s="4">
        <v>1</v>
      </c>
      <c r="C312" s="4">
        <v>8</v>
      </c>
      <c r="D312" s="4">
        <v>14</v>
      </c>
      <c r="E312" s="4">
        <v>57.1</v>
      </c>
      <c r="F312" s="4">
        <v>1</v>
      </c>
      <c r="G312" s="4">
        <v>1</v>
      </c>
      <c r="H312" s="4">
        <v>100</v>
      </c>
      <c r="I312" s="4">
        <v>0</v>
      </c>
      <c r="J312" s="4">
        <v>10</v>
      </c>
      <c r="K312" s="4">
        <v>2</v>
      </c>
      <c r="L312" s="4">
        <v>1</v>
      </c>
      <c r="M312" s="4">
        <v>2</v>
      </c>
      <c r="N312" s="4">
        <v>0</v>
      </c>
      <c r="O312" s="4">
        <v>0</v>
      </c>
      <c r="P312" s="4">
        <v>17</v>
      </c>
    </row>
    <row r="313" spans="1:16" ht="11.25">
      <c r="A313" s="19" t="s">
        <v>150</v>
      </c>
      <c r="B313" s="20">
        <v>2</v>
      </c>
      <c r="C313" s="20">
        <v>18</v>
      </c>
      <c r="D313" s="20">
        <v>36</v>
      </c>
      <c r="E313" s="20">
        <v>50</v>
      </c>
      <c r="F313" s="20">
        <v>14</v>
      </c>
      <c r="G313" s="20">
        <v>16</v>
      </c>
      <c r="H313" s="20">
        <v>87.5</v>
      </c>
      <c r="I313" s="20">
        <v>6</v>
      </c>
      <c r="J313" s="20">
        <v>15</v>
      </c>
      <c r="K313" s="20">
        <v>8</v>
      </c>
      <c r="L313" s="20">
        <v>3</v>
      </c>
      <c r="M313" s="20">
        <v>2.667</v>
      </c>
      <c r="N313" s="20">
        <v>1</v>
      </c>
      <c r="O313" s="20">
        <v>5</v>
      </c>
      <c r="P313" s="20">
        <v>56</v>
      </c>
    </row>
    <row r="314" spans="1:16" s="16" customFormat="1" ht="11.25">
      <c r="A314" s="16" t="s">
        <v>143</v>
      </c>
      <c r="B314" s="18">
        <v>4</v>
      </c>
      <c r="C314" s="18">
        <v>13</v>
      </c>
      <c r="D314" s="18">
        <v>40</v>
      </c>
      <c r="E314" s="18">
        <v>32.5</v>
      </c>
      <c r="F314" s="18">
        <v>12</v>
      </c>
      <c r="G314" s="18">
        <v>16</v>
      </c>
      <c r="H314" s="18">
        <v>75</v>
      </c>
      <c r="I314" s="18">
        <v>1</v>
      </c>
      <c r="J314" s="18">
        <v>12</v>
      </c>
      <c r="K314" s="18">
        <v>13</v>
      </c>
      <c r="L314" s="18">
        <v>7</v>
      </c>
      <c r="M314" s="18">
        <v>1.857</v>
      </c>
      <c r="N314" s="18">
        <v>0</v>
      </c>
      <c r="O314" s="18">
        <v>2</v>
      </c>
      <c r="P314" s="18">
        <v>39</v>
      </c>
    </row>
    <row r="315" spans="1:16" s="16" customFormat="1" ht="11.25">
      <c r="A315" s="16" t="s">
        <v>144</v>
      </c>
      <c r="B315" s="18">
        <v>3</v>
      </c>
      <c r="C315" s="18">
        <v>29</v>
      </c>
      <c r="D315" s="18">
        <v>52</v>
      </c>
      <c r="E315" s="18">
        <v>55.8</v>
      </c>
      <c r="F315" s="18">
        <v>31</v>
      </c>
      <c r="G315" s="18">
        <v>38</v>
      </c>
      <c r="H315" s="18">
        <v>81.6</v>
      </c>
      <c r="I315" s="18">
        <v>0</v>
      </c>
      <c r="J315" s="18">
        <v>31</v>
      </c>
      <c r="K315" s="18">
        <v>7</v>
      </c>
      <c r="L315" s="18">
        <v>10</v>
      </c>
      <c r="M315" s="18">
        <v>0.7</v>
      </c>
      <c r="N315" s="18">
        <v>14</v>
      </c>
      <c r="O315" s="18">
        <v>6</v>
      </c>
      <c r="P315" s="18">
        <v>89</v>
      </c>
    </row>
    <row r="316" spans="1:16" s="16" customFormat="1" ht="11.25">
      <c r="A316" s="16" t="s">
        <v>145</v>
      </c>
      <c r="B316" s="18">
        <v>2</v>
      </c>
      <c r="C316" s="18">
        <v>15</v>
      </c>
      <c r="D316" s="18">
        <v>40</v>
      </c>
      <c r="E316" s="18">
        <v>37.5</v>
      </c>
      <c r="F316" s="18">
        <v>11</v>
      </c>
      <c r="G316" s="18">
        <v>14</v>
      </c>
      <c r="H316" s="18">
        <v>78.6</v>
      </c>
      <c r="I316" s="18">
        <v>2</v>
      </c>
      <c r="J316" s="18">
        <v>7</v>
      </c>
      <c r="K316" s="18">
        <v>8</v>
      </c>
      <c r="L316" s="18">
        <v>7</v>
      </c>
      <c r="M316" s="18">
        <v>1.143</v>
      </c>
      <c r="N316" s="18">
        <v>1</v>
      </c>
      <c r="O316" s="18">
        <v>1</v>
      </c>
      <c r="P316" s="18">
        <v>43</v>
      </c>
    </row>
    <row r="317" spans="1:16" s="16" customFormat="1" ht="11.25">
      <c r="A317" s="16" t="s">
        <v>146</v>
      </c>
      <c r="B317" s="18">
        <v>3</v>
      </c>
      <c r="C317" s="18">
        <v>5</v>
      </c>
      <c r="D317" s="18">
        <v>9</v>
      </c>
      <c r="E317" s="18">
        <v>55.6</v>
      </c>
      <c r="F317" s="18">
        <v>4</v>
      </c>
      <c r="G317" s="18">
        <v>4</v>
      </c>
      <c r="H317" s="18">
        <v>100</v>
      </c>
      <c r="I317" s="18">
        <v>0</v>
      </c>
      <c r="J317" s="18">
        <v>20</v>
      </c>
      <c r="K317" s="18">
        <v>4</v>
      </c>
      <c r="L317" s="18">
        <v>5</v>
      </c>
      <c r="M317" s="18">
        <v>0.8</v>
      </c>
      <c r="N317" s="18">
        <v>9</v>
      </c>
      <c r="O317" s="18">
        <v>0</v>
      </c>
      <c r="P317" s="18">
        <v>14</v>
      </c>
    </row>
    <row r="318" spans="1:16" s="16" customFormat="1" ht="11.25">
      <c r="A318" s="16" t="s">
        <v>147</v>
      </c>
      <c r="B318" s="18">
        <v>3</v>
      </c>
      <c r="C318" s="18">
        <v>21</v>
      </c>
      <c r="D318" s="18">
        <v>59</v>
      </c>
      <c r="E318" s="18">
        <v>35.6</v>
      </c>
      <c r="F318" s="18">
        <v>35</v>
      </c>
      <c r="G318" s="18">
        <v>45</v>
      </c>
      <c r="H318" s="18">
        <v>77.8</v>
      </c>
      <c r="I318" s="18">
        <v>3</v>
      </c>
      <c r="J318" s="18">
        <v>7</v>
      </c>
      <c r="K318" s="18">
        <v>34</v>
      </c>
      <c r="L318" s="18">
        <v>13</v>
      </c>
      <c r="M318" s="18">
        <v>2.615</v>
      </c>
      <c r="N318" s="18">
        <v>1</v>
      </c>
      <c r="O318" s="18">
        <v>10</v>
      </c>
      <c r="P318" s="18">
        <v>80</v>
      </c>
    </row>
    <row r="319" spans="1:16" s="16" customFormat="1" ht="11.25">
      <c r="A319" s="16" t="s">
        <v>148</v>
      </c>
      <c r="B319" s="18">
        <v>4</v>
      </c>
      <c r="C319" s="18">
        <v>30</v>
      </c>
      <c r="D319" s="18">
        <v>63</v>
      </c>
      <c r="E319" s="18">
        <v>47.6</v>
      </c>
      <c r="F319" s="18">
        <v>20</v>
      </c>
      <c r="G319" s="18">
        <v>25</v>
      </c>
      <c r="H319" s="18">
        <v>80</v>
      </c>
      <c r="I319" s="18">
        <v>9</v>
      </c>
      <c r="J319" s="18">
        <v>13</v>
      </c>
      <c r="K319" s="18">
        <v>10</v>
      </c>
      <c r="L319" s="18">
        <v>7</v>
      </c>
      <c r="M319" s="18">
        <v>1.429</v>
      </c>
      <c r="N319" s="18">
        <v>0</v>
      </c>
      <c r="O319" s="18">
        <v>4</v>
      </c>
      <c r="P319" s="18">
        <v>89</v>
      </c>
    </row>
    <row r="320" spans="1:16" s="16" customFormat="1" ht="11.25">
      <c r="A320" s="16" t="s">
        <v>149</v>
      </c>
      <c r="B320" s="18">
        <v>4</v>
      </c>
      <c r="C320" s="18">
        <v>23</v>
      </c>
      <c r="D320" s="18">
        <v>39</v>
      </c>
      <c r="E320" s="18">
        <v>59</v>
      </c>
      <c r="F320" s="18">
        <v>5</v>
      </c>
      <c r="G320" s="18">
        <v>8</v>
      </c>
      <c r="H320" s="18">
        <v>62.5</v>
      </c>
      <c r="I320" s="18">
        <v>0</v>
      </c>
      <c r="J320" s="18">
        <v>34</v>
      </c>
      <c r="K320" s="18">
        <v>3</v>
      </c>
      <c r="L320" s="18">
        <v>8</v>
      </c>
      <c r="M320" s="18">
        <v>0.375</v>
      </c>
      <c r="N320" s="18">
        <v>6</v>
      </c>
      <c r="O320" s="18">
        <v>3</v>
      </c>
      <c r="P320" s="18">
        <v>51</v>
      </c>
    </row>
    <row r="321" spans="1:16" s="16" customFormat="1" ht="11.25">
      <c r="A321" s="16" t="s">
        <v>150</v>
      </c>
      <c r="B321" s="18">
        <v>4</v>
      </c>
      <c r="C321" s="18">
        <v>32</v>
      </c>
      <c r="D321" s="18">
        <v>65</v>
      </c>
      <c r="E321" s="18">
        <v>49.2</v>
      </c>
      <c r="F321" s="18">
        <v>16</v>
      </c>
      <c r="G321" s="18">
        <v>18</v>
      </c>
      <c r="H321" s="18">
        <v>88.9</v>
      </c>
      <c r="I321" s="18">
        <v>14</v>
      </c>
      <c r="J321" s="18">
        <v>27</v>
      </c>
      <c r="K321" s="18">
        <v>15</v>
      </c>
      <c r="L321" s="18">
        <v>7</v>
      </c>
      <c r="M321" s="18">
        <v>2.143</v>
      </c>
      <c r="N321" s="18">
        <v>0</v>
      </c>
      <c r="O321" s="18">
        <v>6</v>
      </c>
      <c r="P321" s="18">
        <v>94</v>
      </c>
    </row>
    <row r="322" spans="1:26" ht="11.25">
      <c r="A322" s="1" t="s">
        <v>203</v>
      </c>
      <c r="B322" s="3">
        <f>SUM(B306:B321)</f>
        <v>39</v>
      </c>
      <c r="C322" s="3">
        <f>SUM(C306:C321)</f>
        <v>258</v>
      </c>
      <c r="D322" s="3">
        <f>SUM(D306:D321)</f>
        <v>556</v>
      </c>
      <c r="E322" s="6">
        <f>+C322/D322</f>
        <v>0.46402877697841727</v>
      </c>
      <c r="F322" s="3">
        <f>SUM(F306:F321)</f>
        <v>185</v>
      </c>
      <c r="G322" s="3">
        <f>SUM(G306:G321)</f>
        <v>228</v>
      </c>
      <c r="H322" s="6">
        <f>+F322/G322</f>
        <v>0.8114035087719298</v>
      </c>
      <c r="I322" s="3">
        <f>SUM(I306:I321)</f>
        <v>38</v>
      </c>
      <c r="J322" s="3">
        <f>SUM(J306:J321)</f>
        <v>222</v>
      </c>
      <c r="K322" s="3">
        <f>SUM(K306:K321)</f>
        <v>140</v>
      </c>
      <c r="L322" s="3">
        <f>SUM(L306:L321)</f>
        <v>89</v>
      </c>
      <c r="M322" s="6">
        <f>+K322/L322</f>
        <v>1.5730337078651686</v>
      </c>
      <c r="N322" s="3">
        <f>SUM(N306:N321)</f>
        <v>35</v>
      </c>
      <c r="O322" s="3">
        <f>SUM(O306:O321)</f>
        <v>44</v>
      </c>
      <c r="P322" s="3">
        <f>SUM(P306:P321)</f>
        <v>739</v>
      </c>
      <c r="Q322" s="7">
        <f>SUM(R322:Z322)</f>
        <v>2574.5</v>
      </c>
      <c r="R322" s="8">
        <f>+P322</f>
        <v>739</v>
      </c>
      <c r="S322" s="8">
        <f>+J322*1.7</f>
        <v>377.4</v>
      </c>
      <c r="T322" s="8">
        <f>+K322*3</f>
        <v>420</v>
      </c>
      <c r="U322" s="8">
        <f>+I322*4</f>
        <v>152</v>
      </c>
      <c r="V322" s="8">
        <f>O322*4.4</f>
        <v>193.60000000000002</v>
      </c>
      <c r="W322" s="8">
        <f>+N322*6.5</f>
        <v>227.5</v>
      </c>
      <c r="X322" s="5">
        <f>IF(E322&lt;0.414,70,IF(E322&lt;0.427,85,IF(E322&lt;0.437,100,IF(E322&lt;0.444,115,IF(E322&lt;0.452,130,IF(E322&lt;0.46,145,IF(E322&lt;0.469,160,IF(E322&lt;0.481,175,190))))))))</f>
        <v>160</v>
      </c>
      <c r="Y322" s="5">
        <f>IF(H322&lt;0.687,70,IF(H322&lt;0.719,85,IF(H322&lt;0.74,100,IF(H322&lt;0.758,115,IF(H322&lt;0.776,130,IF(H322&lt;0.789,145,IF(H322&lt;0.804,160,IF(H322&lt;0.827,175,190))))))))</f>
        <v>175</v>
      </c>
      <c r="Z322" s="5">
        <f>IF(M322&lt;1.15,70,IF(M322&lt;1.29,85,IF(M322&lt;1.4,100,IF(M322&lt;1.5,115,IF(M322&lt;1.59,130,IF(M322&lt;1.72,145,IF(M322&lt;1.89,160,IF(M322&lt;2.09,175,190))))))))</f>
        <v>130</v>
      </c>
    </row>
    <row r="324" spans="1:16" ht="11.25">
      <c r="A324" s="1" t="s">
        <v>192</v>
      </c>
      <c r="B324" s="3" t="s">
        <v>0</v>
      </c>
      <c r="C324" s="3" t="s">
        <v>1</v>
      </c>
      <c r="D324" s="3" t="s">
        <v>2</v>
      </c>
      <c r="E324" s="3" t="s">
        <v>3</v>
      </c>
      <c r="F324" s="3" t="s">
        <v>4</v>
      </c>
      <c r="G324" s="3" t="s">
        <v>5</v>
      </c>
      <c r="H324" s="3" t="s">
        <v>6</v>
      </c>
      <c r="I324" s="3" t="s">
        <v>7</v>
      </c>
      <c r="J324" s="3" t="s">
        <v>8</v>
      </c>
      <c r="K324" s="3" t="s">
        <v>9</v>
      </c>
      <c r="L324" s="3" t="s">
        <v>10</v>
      </c>
      <c r="M324" s="3" t="s">
        <v>11</v>
      </c>
      <c r="N324" s="3" t="s">
        <v>12</v>
      </c>
      <c r="O324" s="3" t="s">
        <v>13</v>
      </c>
      <c r="P324" s="3" t="s">
        <v>14</v>
      </c>
    </row>
    <row r="325" spans="1:16" ht="11.25">
      <c r="A325" s="2" t="s">
        <v>151</v>
      </c>
      <c r="B325" s="4">
        <v>2</v>
      </c>
      <c r="C325" s="4">
        <v>11</v>
      </c>
      <c r="D325" s="4">
        <v>25</v>
      </c>
      <c r="E325" s="4">
        <v>44</v>
      </c>
      <c r="F325" s="4">
        <v>10</v>
      </c>
      <c r="G325" s="4">
        <v>13</v>
      </c>
      <c r="H325" s="4">
        <v>76.9</v>
      </c>
      <c r="I325" s="4">
        <v>0</v>
      </c>
      <c r="J325" s="4">
        <v>6</v>
      </c>
      <c r="K325" s="4">
        <v>19</v>
      </c>
      <c r="L325" s="4">
        <v>5</v>
      </c>
      <c r="M325" s="4">
        <v>3.8</v>
      </c>
      <c r="N325" s="4">
        <v>0</v>
      </c>
      <c r="O325" s="4">
        <v>3</v>
      </c>
      <c r="P325" s="4">
        <v>32</v>
      </c>
    </row>
    <row r="326" spans="1:16" ht="11.25">
      <c r="A326" s="2" t="s">
        <v>152</v>
      </c>
      <c r="B326" s="4">
        <v>2</v>
      </c>
      <c r="C326" s="4">
        <v>18</v>
      </c>
      <c r="D326" s="4">
        <v>39</v>
      </c>
      <c r="E326" s="4">
        <v>46.2</v>
      </c>
      <c r="F326" s="4">
        <v>9</v>
      </c>
      <c r="G326" s="4">
        <v>10</v>
      </c>
      <c r="H326" s="4">
        <v>90</v>
      </c>
      <c r="I326" s="4">
        <v>1</v>
      </c>
      <c r="J326" s="4">
        <v>6</v>
      </c>
      <c r="K326" s="4">
        <v>9</v>
      </c>
      <c r="L326" s="4">
        <v>5</v>
      </c>
      <c r="M326" s="4">
        <v>1.8</v>
      </c>
      <c r="N326" s="4">
        <v>0</v>
      </c>
      <c r="O326" s="4">
        <v>3</v>
      </c>
      <c r="P326" s="4">
        <v>46</v>
      </c>
    </row>
    <row r="327" spans="1:16" ht="11.25">
      <c r="A327" s="2" t="s">
        <v>153</v>
      </c>
      <c r="B327" s="4">
        <v>1</v>
      </c>
      <c r="C327" s="4">
        <v>3</v>
      </c>
      <c r="D327" s="4">
        <v>11</v>
      </c>
      <c r="E327" s="4">
        <v>27.3</v>
      </c>
      <c r="F327" s="4">
        <v>0</v>
      </c>
      <c r="G327" s="4">
        <v>2</v>
      </c>
      <c r="H327" s="4">
        <v>0</v>
      </c>
      <c r="I327" s="4">
        <v>0</v>
      </c>
      <c r="J327" s="4">
        <v>2</v>
      </c>
      <c r="K327" s="4">
        <v>1</v>
      </c>
      <c r="L327" s="4">
        <v>0</v>
      </c>
      <c r="M327" s="4">
        <v>0</v>
      </c>
      <c r="N327" s="4">
        <v>0</v>
      </c>
      <c r="O327" s="4">
        <v>3</v>
      </c>
      <c r="P327" s="4">
        <v>6</v>
      </c>
    </row>
    <row r="328" spans="1:16" ht="11.25">
      <c r="A328" s="2" t="s">
        <v>154</v>
      </c>
      <c r="B328" s="4">
        <v>2</v>
      </c>
      <c r="C328" s="4">
        <v>11</v>
      </c>
      <c r="D328" s="4">
        <v>28</v>
      </c>
      <c r="E328" s="4">
        <v>39.3</v>
      </c>
      <c r="F328" s="4">
        <v>3</v>
      </c>
      <c r="G328" s="4">
        <v>4</v>
      </c>
      <c r="H328" s="4">
        <v>75</v>
      </c>
      <c r="I328" s="4">
        <v>1</v>
      </c>
      <c r="J328" s="4">
        <v>6</v>
      </c>
      <c r="K328" s="4">
        <v>19</v>
      </c>
      <c r="L328" s="4">
        <v>5</v>
      </c>
      <c r="M328" s="4">
        <v>3.8</v>
      </c>
      <c r="N328" s="4">
        <v>0</v>
      </c>
      <c r="O328" s="4">
        <v>2</v>
      </c>
      <c r="P328" s="4">
        <v>26</v>
      </c>
    </row>
    <row r="329" spans="1:16" ht="11.25">
      <c r="A329" s="2" t="s">
        <v>155</v>
      </c>
      <c r="B329" s="4">
        <v>2</v>
      </c>
      <c r="C329" s="4">
        <v>17</v>
      </c>
      <c r="D329" s="4">
        <v>30</v>
      </c>
      <c r="E329" s="4">
        <v>56.7</v>
      </c>
      <c r="F329" s="4">
        <v>15</v>
      </c>
      <c r="G329" s="4">
        <v>24</v>
      </c>
      <c r="H329" s="4">
        <v>62.5</v>
      </c>
      <c r="I329" s="4">
        <v>0</v>
      </c>
      <c r="J329" s="4">
        <v>19</v>
      </c>
      <c r="K329" s="4">
        <v>5</v>
      </c>
      <c r="L329" s="4">
        <v>5</v>
      </c>
      <c r="M329" s="4">
        <v>1</v>
      </c>
      <c r="N329" s="4">
        <v>6</v>
      </c>
      <c r="O329" s="4">
        <v>2</v>
      </c>
      <c r="P329" s="4">
        <v>49</v>
      </c>
    </row>
    <row r="330" spans="1:16" ht="11.25">
      <c r="A330" s="2" t="s">
        <v>156</v>
      </c>
      <c r="B330" s="4">
        <v>2</v>
      </c>
      <c r="C330" s="4">
        <v>8</v>
      </c>
      <c r="D330" s="4">
        <v>22</v>
      </c>
      <c r="E330" s="4">
        <v>36.4</v>
      </c>
      <c r="F330" s="4">
        <v>8</v>
      </c>
      <c r="G330" s="4">
        <v>10</v>
      </c>
      <c r="H330" s="4">
        <v>80</v>
      </c>
      <c r="I330" s="4">
        <v>0</v>
      </c>
      <c r="J330" s="4">
        <v>16</v>
      </c>
      <c r="K330" s="4">
        <v>3</v>
      </c>
      <c r="L330" s="4">
        <v>10</v>
      </c>
      <c r="M330" s="4">
        <v>0.3</v>
      </c>
      <c r="N330" s="4">
        <v>1</v>
      </c>
      <c r="O330" s="4">
        <v>6</v>
      </c>
      <c r="P330" s="4">
        <v>24</v>
      </c>
    </row>
    <row r="331" spans="1:16" ht="11.25">
      <c r="A331" s="2" t="s">
        <v>157</v>
      </c>
      <c r="B331" s="4">
        <v>2</v>
      </c>
      <c r="C331" s="4">
        <v>8</v>
      </c>
      <c r="D331" s="4">
        <v>12</v>
      </c>
      <c r="E331" s="4">
        <v>66.7</v>
      </c>
      <c r="F331" s="4">
        <v>3</v>
      </c>
      <c r="G331" s="4">
        <v>4</v>
      </c>
      <c r="H331" s="4">
        <v>75</v>
      </c>
      <c r="I331" s="4">
        <v>0</v>
      </c>
      <c r="J331" s="4">
        <v>9</v>
      </c>
      <c r="K331" s="4">
        <v>2</v>
      </c>
      <c r="L331" s="4">
        <v>1</v>
      </c>
      <c r="M331" s="4">
        <v>2</v>
      </c>
      <c r="N331" s="4">
        <v>4</v>
      </c>
      <c r="O331" s="4">
        <v>1</v>
      </c>
      <c r="P331" s="4">
        <v>19</v>
      </c>
    </row>
    <row r="332" spans="1:16" ht="11.25">
      <c r="A332" s="19" t="s">
        <v>158</v>
      </c>
      <c r="B332" s="20">
        <v>1</v>
      </c>
      <c r="C332" s="20">
        <v>2</v>
      </c>
      <c r="D332" s="20">
        <v>4</v>
      </c>
      <c r="E332" s="20">
        <v>50</v>
      </c>
      <c r="F332" s="20">
        <v>2</v>
      </c>
      <c r="G332" s="20">
        <v>2</v>
      </c>
      <c r="H332" s="20">
        <v>100</v>
      </c>
      <c r="I332" s="20">
        <v>0</v>
      </c>
      <c r="J332" s="20">
        <v>4</v>
      </c>
      <c r="K332" s="20">
        <v>0</v>
      </c>
      <c r="L332" s="20">
        <v>2</v>
      </c>
      <c r="M332" s="20">
        <v>0</v>
      </c>
      <c r="N332" s="20">
        <v>1</v>
      </c>
      <c r="O332" s="20">
        <v>1</v>
      </c>
      <c r="P332" s="20">
        <v>6</v>
      </c>
    </row>
    <row r="333" spans="1:16" s="16" customFormat="1" ht="11.25">
      <c r="A333" s="16" t="s">
        <v>151</v>
      </c>
      <c r="B333" s="18">
        <v>4</v>
      </c>
      <c r="C333" s="18">
        <v>30</v>
      </c>
      <c r="D333" s="18">
        <v>57</v>
      </c>
      <c r="E333" s="18">
        <v>52.6</v>
      </c>
      <c r="F333" s="18">
        <v>18</v>
      </c>
      <c r="G333" s="18">
        <v>21</v>
      </c>
      <c r="H333" s="18">
        <v>85.7</v>
      </c>
      <c r="I333" s="18">
        <v>2</v>
      </c>
      <c r="J333" s="18">
        <v>10</v>
      </c>
      <c r="K333" s="18">
        <v>26</v>
      </c>
      <c r="L333" s="18">
        <v>12</v>
      </c>
      <c r="M333" s="18">
        <v>2.167</v>
      </c>
      <c r="N333" s="18">
        <v>0</v>
      </c>
      <c r="O333" s="18">
        <v>9</v>
      </c>
      <c r="P333" s="18">
        <v>80</v>
      </c>
    </row>
    <row r="334" spans="1:16" s="16" customFormat="1" ht="11.25">
      <c r="A334" s="16" t="s">
        <v>152</v>
      </c>
      <c r="B334" s="18">
        <v>4</v>
      </c>
      <c r="C334" s="18">
        <v>26</v>
      </c>
      <c r="D334" s="18">
        <v>62</v>
      </c>
      <c r="E334" s="18">
        <v>41.9</v>
      </c>
      <c r="F334" s="18">
        <v>26</v>
      </c>
      <c r="G334" s="18">
        <v>29</v>
      </c>
      <c r="H334" s="18">
        <v>89.7</v>
      </c>
      <c r="I334" s="18">
        <v>1</v>
      </c>
      <c r="J334" s="18">
        <v>17</v>
      </c>
      <c r="K334" s="18">
        <v>17</v>
      </c>
      <c r="L334" s="18">
        <v>12</v>
      </c>
      <c r="M334" s="18">
        <v>1.417</v>
      </c>
      <c r="N334" s="18">
        <v>0</v>
      </c>
      <c r="O334" s="18">
        <v>6</v>
      </c>
      <c r="P334" s="18">
        <v>79</v>
      </c>
    </row>
    <row r="335" spans="1:16" s="16" customFormat="1" ht="11.25">
      <c r="A335" s="16" t="s">
        <v>153</v>
      </c>
      <c r="B335" s="18">
        <v>4</v>
      </c>
      <c r="C335" s="18">
        <v>15</v>
      </c>
      <c r="D335" s="18">
        <v>33</v>
      </c>
      <c r="E335" s="18">
        <v>45.5</v>
      </c>
      <c r="F335" s="18">
        <v>4</v>
      </c>
      <c r="G335" s="18">
        <v>4</v>
      </c>
      <c r="H335" s="18">
        <v>100</v>
      </c>
      <c r="I335" s="18">
        <v>4</v>
      </c>
      <c r="J335" s="18">
        <v>7</v>
      </c>
      <c r="K335" s="18">
        <v>8</v>
      </c>
      <c r="L335" s="18">
        <v>1</v>
      </c>
      <c r="M335" s="18">
        <v>8</v>
      </c>
      <c r="N335" s="18">
        <v>0</v>
      </c>
      <c r="O335" s="18">
        <v>3</v>
      </c>
      <c r="P335" s="18">
        <v>38</v>
      </c>
    </row>
    <row r="336" spans="1:16" s="16" customFormat="1" ht="11.25">
      <c r="A336" s="16" t="s">
        <v>154</v>
      </c>
      <c r="B336" s="18">
        <v>3</v>
      </c>
      <c r="C336" s="18">
        <v>16</v>
      </c>
      <c r="D336" s="18">
        <v>29</v>
      </c>
      <c r="E336" s="18">
        <v>55.2</v>
      </c>
      <c r="F336" s="18">
        <v>2</v>
      </c>
      <c r="G336" s="18">
        <v>2</v>
      </c>
      <c r="H336" s="18">
        <v>100</v>
      </c>
      <c r="I336" s="18">
        <v>4</v>
      </c>
      <c r="J336" s="18">
        <v>11</v>
      </c>
      <c r="K336" s="18">
        <v>29</v>
      </c>
      <c r="L336" s="18">
        <v>7</v>
      </c>
      <c r="M336" s="18">
        <v>4.143</v>
      </c>
      <c r="N336" s="18">
        <v>0</v>
      </c>
      <c r="O336" s="18">
        <v>3</v>
      </c>
      <c r="P336" s="18">
        <v>38</v>
      </c>
    </row>
    <row r="337" spans="1:16" s="16" customFormat="1" ht="11.25">
      <c r="A337" s="16" t="s">
        <v>155</v>
      </c>
      <c r="B337" s="18">
        <v>4</v>
      </c>
      <c r="C337" s="18">
        <v>44</v>
      </c>
      <c r="D337" s="18">
        <v>66</v>
      </c>
      <c r="E337" s="18">
        <v>66.7</v>
      </c>
      <c r="F337" s="18">
        <v>12</v>
      </c>
      <c r="G337" s="18">
        <v>34</v>
      </c>
      <c r="H337" s="18">
        <v>35.3</v>
      </c>
      <c r="I337" s="18">
        <v>0</v>
      </c>
      <c r="J337" s="18">
        <v>45</v>
      </c>
      <c r="K337" s="18">
        <v>12</v>
      </c>
      <c r="L337" s="18">
        <v>18</v>
      </c>
      <c r="M337" s="18">
        <v>0.667</v>
      </c>
      <c r="N337" s="18">
        <v>11</v>
      </c>
      <c r="O337" s="18">
        <v>4</v>
      </c>
      <c r="P337" s="18">
        <v>100</v>
      </c>
    </row>
    <row r="338" spans="1:16" s="16" customFormat="1" ht="11.25">
      <c r="A338" s="16" t="s">
        <v>156</v>
      </c>
      <c r="B338" s="18">
        <v>4</v>
      </c>
      <c r="C338" s="18">
        <v>29</v>
      </c>
      <c r="D338" s="18">
        <v>57</v>
      </c>
      <c r="E338" s="18">
        <v>50.9</v>
      </c>
      <c r="F338" s="18">
        <v>13</v>
      </c>
      <c r="G338" s="18">
        <v>18</v>
      </c>
      <c r="H338" s="18">
        <v>72.2</v>
      </c>
      <c r="I338" s="18">
        <v>0</v>
      </c>
      <c r="J338" s="18">
        <v>36</v>
      </c>
      <c r="K338" s="18">
        <v>7</v>
      </c>
      <c r="L338" s="18">
        <v>7</v>
      </c>
      <c r="M338" s="18">
        <v>1</v>
      </c>
      <c r="N338" s="18">
        <v>3</v>
      </c>
      <c r="O338" s="18">
        <v>3</v>
      </c>
      <c r="P338" s="18">
        <v>71</v>
      </c>
    </row>
    <row r="339" spans="1:16" s="16" customFormat="1" ht="11.25">
      <c r="A339" s="16" t="s">
        <v>157</v>
      </c>
      <c r="B339" s="18">
        <v>3</v>
      </c>
      <c r="C339" s="18">
        <v>13</v>
      </c>
      <c r="D339" s="18">
        <v>24</v>
      </c>
      <c r="E339" s="18">
        <v>54.2</v>
      </c>
      <c r="F339" s="18">
        <v>13</v>
      </c>
      <c r="G339" s="18">
        <v>14</v>
      </c>
      <c r="H339" s="18">
        <v>92.9</v>
      </c>
      <c r="I339" s="18">
        <v>0</v>
      </c>
      <c r="J339" s="18">
        <v>15</v>
      </c>
      <c r="K339" s="18">
        <v>2</v>
      </c>
      <c r="L339" s="18">
        <v>3</v>
      </c>
      <c r="M339" s="18">
        <v>0.667</v>
      </c>
      <c r="N339" s="18">
        <v>3</v>
      </c>
      <c r="O339" s="18">
        <v>1</v>
      </c>
      <c r="P339" s="18">
        <v>39</v>
      </c>
    </row>
    <row r="340" spans="1:16" s="16" customFormat="1" ht="11.25">
      <c r="A340" s="16" t="s">
        <v>158</v>
      </c>
      <c r="B340" s="18">
        <v>3</v>
      </c>
      <c r="C340" s="18">
        <v>17</v>
      </c>
      <c r="D340" s="18">
        <v>34</v>
      </c>
      <c r="E340" s="18">
        <v>50</v>
      </c>
      <c r="F340" s="18">
        <v>2</v>
      </c>
      <c r="G340" s="18">
        <v>2</v>
      </c>
      <c r="H340" s="18">
        <v>100</v>
      </c>
      <c r="I340" s="18">
        <v>0</v>
      </c>
      <c r="J340" s="18">
        <v>20</v>
      </c>
      <c r="K340" s="18">
        <v>1</v>
      </c>
      <c r="L340" s="18">
        <v>7</v>
      </c>
      <c r="M340" s="18">
        <v>0.143</v>
      </c>
      <c r="N340" s="18">
        <v>3</v>
      </c>
      <c r="O340" s="18">
        <v>0</v>
      </c>
      <c r="P340" s="18">
        <v>36</v>
      </c>
    </row>
    <row r="341" spans="1:26" ht="11.25">
      <c r="A341" s="1" t="s">
        <v>203</v>
      </c>
      <c r="B341" s="3">
        <f>SUM(B325:B340)</f>
        <v>43</v>
      </c>
      <c r="C341" s="3">
        <f>SUM(C325:C340)</f>
        <v>268</v>
      </c>
      <c r="D341" s="3">
        <f>SUM(D325:D340)</f>
        <v>533</v>
      </c>
      <c r="E341" s="6">
        <f>+C341/D341</f>
        <v>0.5028142589118199</v>
      </c>
      <c r="F341" s="3">
        <f>SUM(F325:F340)</f>
        <v>140</v>
      </c>
      <c r="G341" s="3">
        <f>SUM(G325:G340)</f>
        <v>193</v>
      </c>
      <c r="H341" s="6">
        <f>+F341/G341</f>
        <v>0.7253886010362695</v>
      </c>
      <c r="I341" s="3">
        <f>SUM(I325:I340)</f>
        <v>13</v>
      </c>
      <c r="J341" s="3">
        <f>SUM(J325:J340)</f>
        <v>229</v>
      </c>
      <c r="K341" s="3">
        <f>SUM(K325:K340)</f>
        <v>160</v>
      </c>
      <c r="L341" s="3">
        <f>SUM(L325:L340)</f>
        <v>100</v>
      </c>
      <c r="M341" s="6">
        <f>+K341/L341</f>
        <v>1.6</v>
      </c>
      <c r="N341" s="3">
        <f>SUM(N325:N340)</f>
        <v>32</v>
      </c>
      <c r="O341" s="3">
        <f>SUM(O325:O340)</f>
        <v>50</v>
      </c>
      <c r="P341" s="3">
        <f>SUM(P325:P340)</f>
        <v>689</v>
      </c>
      <c r="Q341" s="7">
        <f>SUM(R341:Z341)</f>
        <v>2473.3</v>
      </c>
      <c r="R341" s="8">
        <f>+P341</f>
        <v>689</v>
      </c>
      <c r="S341" s="8">
        <f>+J341*1.7</f>
        <v>389.3</v>
      </c>
      <c r="T341" s="8">
        <f>+K341*3</f>
        <v>480</v>
      </c>
      <c r="U341" s="8">
        <f>+I341*4</f>
        <v>52</v>
      </c>
      <c r="V341" s="8">
        <f>O341*4.4</f>
        <v>220.00000000000003</v>
      </c>
      <c r="W341" s="8">
        <f>+N341*6.5</f>
        <v>208</v>
      </c>
      <c r="X341" s="5">
        <f>IF(E341&lt;0.414,70,IF(E341&lt;0.427,85,IF(E341&lt;0.437,100,IF(E341&lt;0.444,115,IF(E341&lt;0.452,130,IF(E341&lt;0.46,145,IF(E341&lt;0.469,160,IF(E341&lt;0.481,175,190))))))))</f>
        <v>190</v>
      </c>
      <c r="Y341" s="5">
        <f>IF(H341&lt;0.687,70,IF(H341&lt;0.719,85,IF(H341&lt;0.74,100,IF(H341&lt;0.758,115,IF(H341&lt;0.776,130,IF(H341&lt;0.789,145,IF(H341&lt;0.804,160,IF(H341&lt;0.827,175,190))))))))</f>
        <v>100</v>
      </c>
      <c r="Z341" s="5">
        <f>IF(M341&lt;1.15,70,IF(M341&lt;1.29,85,IF(M341&lt;1.4,100,IF(M341&lt;1.5,115,IF(M341&lt;1.59,130,IF(M341&lt;1.72,145,IF(M341&lt;1.89,160,IF(M341&lt;2.09,175,190))))))))</f>
        <v>145</v>
      </c>
    </row>
    <row r="343" spans="1:16" ht="11.25">
      <c r="A343" s="1" t="s">
        <v>193</v>
      </c>
      <c r="B343" s="3" t="s">
        <v>0</v>
      </c>
      <c r="C343" s="3" t="s">
        <v>1</v>
      </c>
      <c r="D343" s="3" t="s">
        <v>2</v>
      </c>
      <c r="E343" s="3" t="s">
        <v>3</v>
      </c>
      <c r="F343" s="3" t="s">
        <v>4</v>
      </c>
      <c r="G343" s="3" t="s">
        <v>5</v>
      </c>
      <c r="H343" s="3" t="s">
        <v>6</v>
      </c>
      <c r="I343" s="3" t="s">
        <v>7</v>
      </c>
      <c r="J343" s="3" t="s">
        <v>8</v>
      </c>
      <c r="K343" s="3" t="s">
        <v>9</v>
      </c>
      <c r="L343" s="3" t="s">
        <v>10</v>
      </c>
      <c r="M343" s="3" t="s">
        <v>11</v>
      </c>
      <c r="N343" s="3" t="s">
        <v>12</v>
      </c>
      <c r="O343" s="3" t="s">
        <v>13</v>
      </c>
      <c r="P343" s="3" t="s">
        <v>14</v>
      </c>
    </row>
    <row r="344" spans="1:16" ht="11.25">
      <c r="A344" s="2" t="s">
        <v>159</v>
      </c>
      <c r="B344" s="4">
        <v>2</v>
      </c>
      <c r="C344" s="4">
        <v>10</v>
      </c>
      <c r="D344" s="4">
        <v>20</v>
      </c>
      <c r="E344" s="4">
        <v>50</v>
      </c>
      <c r="F344" s="4">
        <v>4</v>
      </c>
      <c r="G344" s="4">
        <v>4</v>
      </c>
      <c r="H344" s="4">
        <v>100</v>
      </c>
      <c r="I344" s="4">
        <v>8</v>
      </c>
      <c r="J344" s="4">
        <v>3</v>
      </c>
      <c r="K344" s="4">
        <v>8</v>
      </c>
      <c r="L344" s="4">
        <v>5</v>
      </c>
      <c r="M344" s="4">
        <v>1.6</v>
      </c>
      <c r="N344" s="4">
        <v>0</v>
      </c>
      <c r="O344" s="4">
        <v>4</v>
      </c>
      <c r="P344" s="4">
        <v>32</v>
      </c>
    </row>
    <row r="345" spans="1:16" ht="11.25">
      <c r="A345" s="2" t="s">
        <v>160</v>
      </c>
      <c r="B345" s="4">
        <v>2</v>
      </c>
      <c r="C345" s="4">
        <v>2</v>
      </c>
      <c r="D345" s="4">
        <v>5</v>
      </c>
      <c r="E345" s="4">
        <v>40</v>
      </c>
      <c r="F345" s="4">
        <v>2</v>
      </c>
      <c r="G345" s="4">
        <v>2</v>
      </c>
      <c r="H345" s="4">
        <v>100</v>
      </c>
      <c r="I345" s="4">
        <v>0</v>
      </c>
      <c r="J345" s="4">
        <v>11</v>
      </c>
      <c r="K345" s="4">
        <v>1</v>
      </c>
      <c r="L345" s="4">
        <v>3</v>
      </c>
      <c r="M345" s="4">
        <v>0.333</v>
      </c>
      <c r="N345" s="4">
        <v>2</v>
      </c>
      <c r="O345" s="4">
        <v>1</v>
      </c>
      <c r="P345" s="4">
        <v>6</v>
      </c>
    </row>
    <row r="346" spans="1:16" ht="11.25">
      <c r="A346" s="2" t="s">
        <v>161</v>
      </c>
      <c r="B346" s="4">
        <v>2</v>
      </c>
      <c r="C346" s="4">
        <v>8</v>
      </c>
      <c r="D346" s="4">
        <v>17</v>
      </c>
      <c r="E346" s="4">
        <v>47.1</v>
      </c>
      <c r="F346" s="4">
        <v>4</v>
      </c>
      <c r="G346" s="4">
        <v>4</v>
      </c>
      <c r="H346" s="4">
        <v>100</v>
      </c>
      <c r="I346" s="4">
        <v>0</v>
      </c>
      <c r="J346" s="4">
        <v>12</v>
      </c>
      <c r="K346" s="4">
        <v>3</v>
      </c>
      <c r="L346" s="4">
        <v>2</v>
      </c>
      <c r="M346" s="4">
        <v>1.5</v>
      </c>
      <c r="N346" s="4">
        <v>0</v>
      </c>
      <c r="O346" s="4">
        <v>1</v>
      </c>
      <c r="P346" s="4">
        <v>20</v>
      </c>
    </row>
    <row r="347" spans="1:16" ht="11.25">
      <c r="A347" s="2" t="s">
        <v>162</v>
      </c>
      <c r="B347" s="4">
        <v>1</v>
      </c>
      <c r="C347" s="4">
        <v>3</v>
      </c>
      <c r="D347" s="4">
        <v>3</v>
      </c>
      <c r="E347" s="4">
        <v>100</v>
      </c>
      <c r="F347" s="4">
        <v>3</v>
      </c>
      <c r="G347" s="4">
        <v>4</v>
      </c>
      <c r="H347" s="4">
        <v>75</v>
      </c>
      <c r="I347" s="4">
        <v>0</v>
      </c>
      <c r="J347" s="4">
        <v>0</v>
      </c>
      <c r="K347" s="4">
        <v>10</v>
      </c>
      <c r="L347" s="4">
        <v>1</v>
      </c>
      <c r="M347" s="4">
        <v>10</v>
      </c>
      <c r="N347" s="4">
        <v>0</v>
      </c>
      <c r="O347" s="4">
        <v>1</v>
      </c>
      <c r="P347" s="4">
        <v>9</v>
      </c>
    </row>
    <row r="348" spans="1:16" ht="11.25">
      <c r="A348" s="2" t="s">
        <v>163</v>
      </c>
      <c r="B348" s="4">
        <v>2</v>
      </c>
      <c r="C348" s="4">
        <v>12</v>
      </c>
      <c r="D348" s="4">
        <v>20</v>
      </c>
      <c r="E348" s="4">
        <v>60</v>
      </c>
      <c r="F348" s="4">
        <v>2</v>
      </c>
      <c r="G348" s="4">
        <v>4</v>
      </c>
      <c r="H348" s="4">
        <v>50</v>
      </c>
      <c r="I348" s="4">
        <v>0</v>
      </c>
      <c r="J348" s="4">
        <v>12</v>
      </c>
      <c r="K348" s="4">
        <v>1</v>
      </c>
      <c r="L348" s="4">
        <v>1</v>
      </c>
      <c r="M348" s="4">
        <v>1</v>
      </c>
      <c r="N348" s="4">
        <v>4</v>
      </c>
      <c r="O348" s="4">
        <v>5</v>
      </c>
      <c r="P348" s="4">
        <v>26</v>
      </c>
    </row>
    <row r="349" spans="1:16" ht="11.25">
      <c r="A349" s="2" t="s">
        <v>164</v>
      </c>
      <c r="B349" s="4">
        <v>1</v>
      </c>
      <c r="C349" s="4">
        <v>2</v>
      </c>
      <c r="D349" s="4">
        <v>7</v>
      </c>
      <c r="E349" s="4">
        <v>28.6</v>
      </c>
      <c r="F349" s="4">
        <v>2</v>
      </c>
      <c r="G349" s="4">
        <v>2</v>
      </c>
      <c r="H349" s="4">
        <v>100</v>
      </c>
      <c r="I349" s="4">
        <v>1</v>
      </c>
      <c r="J349" s="4">
        <v>2</v>
      </c>
      <c r="K349" s="4">
        <v>5</v>
      </c>
      <c r="L349" s="4">
        <v>0</v>
      </c>
      <c r="M349" s="4">
        <v>0</v>
      </c>
      <c r="N349" s="4">
        <v>0</v>
      </c>
      <c r="O349" s="4">
        <v>2</v>
      </c>
      <c r="P349" s="4">
        <v>7</v>
      </c>
    </row>
    <row r="350" spans="1:16" ht="11.25">
      <c r="A350" s="2" t="s">
        <v>165</v>
      </c>
      <c r="B350" s="4">
        <v>2</v>
      </c>
      <c r="C350" s="4">
        <v>4</v>
      </c>
      <c r="D350" s="4">
        <v>12</v>
      </c>
      <c r="E350" s="4">
        <v>33.3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3</v>
      </c>
      <c r="L350" s="4">
        <v>2</v>
      </c>
      <c r="M350" s="4">
        <v>1.5</v>
      </c>
      <c r="N350" s="4">
        <v>0</v>
      </c>
      <c r="O350" s="4">
        <v>2</v>
      </c>
      <c r="P350" s="4">
        <v>8</v>
      </c>
    </row>
    <row r="351" spans="1:16" ht="11.25">
      <c r="A351" s="19" t="s">
        <v>166</v>
      </c>
      <c r="B351" s="20">
        <v>1</v>
      </c>
      <c r="C351" s="20">
        <v>1</v>
      </c>
      <c r="D351" s="20">
        <v>4</v>
      </c>
      <c r="E351" s="20">
        <v>25</v>
      </c>
      <c r="F351" s="20">
        <v>0</v>
      </c>
      <c r="G351" s="20">
        <v>0</v>
      </c>
      <c r="H351" s="20">
        <v>0</v>
      </c>
      <c r="I351" s="20">
        <v>0</v>
      </c>
      <c r="J351" s="20">
        <v>5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2</v>
      </c>
    </row>
    <row r="352" spans="1:16" s="16" customFormat="1" ht="11.25">
      <c r="A352" s="16" t="s">
        <v>160</v>
      </c>
      <c r="B352" s="18">
        <v>4</v>
      </c>
      <c r="C352" s="18">
        <v>16</v>
      </c>
      <c r="D352" s="18">
        <v>37</v>
      </c>
      <c r="E352" s="18">
        <v>43.2</v>
      </c>
      <c r="F352" s="18">
        <v>11</v>
      </c>
      <c r="G352" s="18">
        <v>12</v>
      </c>
      <c r="H352" s="18">
        <v>91.7</v>
      </c>
      <c r="I352" s="18">
        <v>0</v>
      </c>
      <c r="J352" s="18">
        <v>16</v>
      </c>
      <c r="K352" s="18">
        <v>6</v>
      </c>
      <c r="L352" s="18">
        <v>7</v>
      </c>
      <c r="M352" s="18">
        <v>0.857</v>
      </c>
      <c r="N352" s="18">
        <v>7</v>
      </c>
      <c r="O352" s="18">
        <v>1</v>
      </c>
      <c r="P352" s="18">
        <v>43</v>
      </c>
    </row>
    <row r="353" spans="1:16" s="16" customFormat="1" ht="11.25">
      <c r="A353" s="16" t="s">
        <v>161</v>
      </c>
      <c r="B353" s="18">
        <v>3</v>
      </c>
      <c r="C353" s="18">
        <v>5</v>
      </c>
      <c r="D353" s="18">
        <v>28</v>
      </c>
      <c r="E353" s="18">
        <v>17.9</v>
      </c>
      <c r="F353" s="18">
        <v>1</v>
      </c>
      <c r="G353" s="18">
        <v>2</v>
      </c>
      <c r="H353" s="18">
        <v>50</v>
      </c>
      <c r="I353" s="18">
        <v>0</v>
      </c>
      <c r="J353" s="18">
        <v>28</v>
      </c>
      <c r="K353" s="18">
        <v>5</v>
      </c>
      <c r="L353" s="18">
        <v>2</v>
      </c>
      <c r="M353" s="18">
        <v>2.5</v>
      </c>
      <c r="N353" s="18">
        <v>2</v>
      </c>
      <c r="O353" s="18">
        <v>1</v>
      </c>
      <c r="P353" s="18">
        <v>11</v>
      </c>
    </row>
    <row r="354" spans="1:16" s="16" customFormat="1" ht="11.25">
      <c r="A354" s="16" t="s">
        <v>162</v>
      </c>
      <c r="B354" s="18">
        <v>4</v>
      </c>
      <c r="C354" s="18">
        <v>12</v>
      </c>
      <c r="D354" s="18">
        <v>21</v>
      </c>
      <c r="E354" s="18">
        <v>57.1</v>
      </c>
      <c r="F354" s="18">
        <v>2</v>
      </c>
      <c r="G354" s="18">
        <v>3</v>
      </c>
      <c r="H354" s="18">
        <v>66.7</v>
      </c>
      <c r="I354" s="18">
        <v>0</v>
      </c>
      <c r="J354" s="18">
        <v>9</v>
      </c>
      <c r="K354" s="18">
        <v>25</v>
      </c>
      <c r="L354" s="18">
        <v>8</v>
      </c>
      <c r="M354" s="18">
        <v>3.125</v>
      </c>
      <c r="N354" s="18">
        <v>0</v>
      </c>
      <c r="O354" s="18">
        <v>3</v>
      </c>
      <c r="P354" s="18">
        <v>26</v>
      </c>
    </row>
    <row r="355" spans="1:16" s="16" customFormat="1" ht="11.25">
      <c r="A355" s="16" t="s">
        <v>224</v>
      </c>
      <c r="B355" s="18">
        <v>3</v>
      </c>
      <c r="C355" s="18">
        <v>5</v>
      </c>
      <c r="D355" s="18">
        <v>14</v>
      </c>
      <c r="E355" s="18">
        <v>35.7</v>
      </c>
      <c r="F355" s="18">
        <v>4</v>
      </c>
      <c r="G355" s="18">
        <v>5</v>
      </c>
      <c r="H355" s="18">
        <v>80</v>
      </c>
      <c r="I355" s="18">
        <v>0</v>
      </c>
      <c r="J355" s="18">
        <v>6</v>
      </c>
      <c r="K355" s="18">
        <v>5</v>
      </c>
      <c r="L355" s="18">
        <v>3</v>
      </c>
      <c r="M355" s="18">
        <v>1.667</v>
      </c>
      <c r="N355" s="18">
        <v>0</v>
      </c>
      <c r="O355" s="18">
        <v>2</v>
      </c>
      <c r="P355" s="18">
        <v>14</v>
      </c>
    </row>
    <row r="356" spans="1:16" s="16" customFormat="1" ht="11.25">
      <c r="A356" s="16" t="s">
        <v>163</v>
      </c>
      <c r="B356" s="18">
        <v>3</v>
      </c>
      <c r="C356" s="18">
        <v>13</v>
      </c>
      <c r="D356" s="18">
        <v>28</v>
      </c>
      <c r="E356" s="18">
        <v>46.4</v>
      </c>
      <c r="F356" s="18">
        <v>6</v>
      </c>
      <c r="G356" s="18">
        <v>10</v>
      </c>
      <c r="H356" s="18">
        <v>60</v>
      </c>
      <c r="I356" s="18">
        <v>2</v>
      </c>
      <c r="J356" s="18">
        <v>19</v>
      </c>
      <c r="K356" s="18">
        <v>3</v>
      </c>
      <c r="L356" s="18">
        <v>6</v>
      </c>
      <c r="M356" s="18">
        <v>0.5</v>
      </c>
      <c r="N356" s="18">
        <v>5</v>
      </c>
      <c r="O356" s="18">
        <v>1</v>
      </c>
      <c r="P356" s="18">
        <v>34</v>
      </c>
    </row>
    <row r="357" spans="1:16" s="16" customFormat="1" ht="11.25">
      <c r="A357" s="16" t="s">
        <v>164</v>
      </c>
      <c r="B357" s="18">
        <v>3</v>
      </c>
      <c r="C357" s="18">
        <v>6</v>
      </c>
      <c r="D357" s="18">
        <v>14</v>
      </c>
      <c r="E357" s="18">
        <v>42.9</v>
      </c>
      <c r="F357" s="18">
        <v>2</v>
      </c>
      <c r="G357" s="18">
        <v>4</v>
      </c>
      <c r="H357" s="18">
        <v>50</v>
      </c>
      <c r="I357" s="18">
        <v>0</v>
      </c>
      <c r="J357" s="18">
        <v>4</v>
      </c>
      <c r="K357" s="18">
        <v>7</v>
      </c>
      <c r="L357" s="18">
        <v>5</v>
      </c>
      <c r="M357" s="18">
        <v>1.4</v>
      </c>
      <c r="N357" s="18">
        <v>0</v>
      </c>
      <c r="O357" s="18">
        <v>5</v>
      </c>
      <c r="P357" s="18">
        <v>14</v>
      </c>
    </row>
    <row r="358" spans="1:16" s="16" customFormat="1" ht="11.25">
      <c r="A358" s="16" t="s">
        <v>165</v>
      </c>
      <c r="B358" s="18">
        <v>3</v>
      </c>
      <c r="C358" s="18">
        <v>14</v>
      </c>
      <c r="D358" s="18">
        <v>33</v>
      </c>
      <c r="E358" s="18">
        <v>42.4</v>
      </c>
      <c r="F358" s="18">
        <v>6</v>
      </c>
      <c r="G358" s="18">
        <v>7</v>
      </c>
      <c r="H358" s="18">
        <v>85.7</v>
      </c>
      <c r="I358" s="18">
        <v>1</v>
      </c>
      <c r="J358" s="18">
        <v>12</v>
      </c>
      <c r="K358" s="18">
        <v>9</v>
      </c>
      <c r="L358" s="18">
        <v>8</v>
      </c>
      <c r="M358" s="18">
        <v>1.125</v>
      </c>
      <c r="N358" s="18">
        <v>1</v>
      </c>
      <c r="O358" s="18">
        <v>6</v>
      </c>
      <c r="P358" s="18">
        <v>35</v>
      </c>
    </row>
    <row r="359" spans="1:16" s="16" customFormat="1" ht="11.25">
      <c r="A359" s="16" t="s">
        <v>166</v>
      </c>
      <c r="B359" s="18">
        <v>3</v>
      </c>
      <c r="C359" s="18">
        <v>8</v>
      </c>
      <c r="D359" s="18">
        <v>14</v>
      </c>
      <c r="E359" s="18">
        <v>57.1</v>
      </c>
      <c r="F359" s="18">
        <v>1</v>
      </c>
      <c r="G359" s="18">
        <v>3</v>
      </c>
      <c r="H359" s="18">
        <v>33.3</v>
      </c>
      <c r="I359" s="18">
        <v>0</v>
      </c>
      <c r="J359" s="18">
        <v>19</v>
      </c>
      <c r="K359" s="18">
        <v>1</v>
      </c>
      <c r="L359" s="18">
        <v>1</v>
      </c>
      <c r="M359" s="18">
        <v>1</v>
      </c>
      <c r="N359" s="18">
        <v>4</v>
      </c>
      <c r="O359" s="18">
        <v>2</v>
      </c>
      <c r="P359" s="18">
        <v>17</v>
      </c>
    </row>
    <row r="360" spans="1:26" ht="11.25">
      <c r="A360" s="1" t="s">
        <v>203</v>
      </c>
      <c r="B360" s="3">
        <f>SUM(B344:B359)</f>
        <v>39</v>
      </c>
      <c r="C360" s="3">
        <f>SUM(C344:C359)</f>
        <v>121</v>
      </c>
      <c r="D360" s="3">
        <f>SUM(D344:D359)</f>
        <v>277</v>
      </c>
      <c r="E360" s="6">
        <f>+C360/D360</f>
        <v>0.4368231046931408</v>
      </c>
      <c r="F360" s="3">
        <f>SUM(F344:F359)</f>
        <v>50</v>
      </c>
      <c r="G360" s="3">
        <f>SUM(G344:G359)</f>
        <v>66</v>
      </c>
      <c r="H360" s="6">
        <f>+F360/G360</f>
        <v>0.7575757575757576</v>
      </c>
      <c r="I360" s="3">
        <f>SUM(I344:I359)</f>
        <v>12</v>
      </c>
      <c r="J360" s="3">
        <f>SUM(J344:J359)</f>
        <v>158</v>
      </c>
      <c r="K360" s="3">
        <f>SUM(K344:K359)</f>
        <v>92</v>
      </c>
      <c r="L360" s="3">
        <f>SUM(L344:L359)</f>
        <v>54</v>
      </c>
      <c r="M360" s="6">
        <f>+K360/L360</f>
        <v>1.7037037037037037</v>
      </c>
      <c r="N360" s="3">
        <f>SUM(N344:N359)</f>
        <v>25</v>
      </c>
      <c r="O360" s="3">
        <f>SUM(O344:O359)</f>
        <v>37</v>
      </c>
      <c r="P360" s="3">
        <f>SUM(P344:P359)</f>
        <v>304</v>
      </c>
      <c r="Q360" s="7">
        <f>SUM(R360:Z360)</f>
        <v>1581.8999999999999</v>
      </c>
      <c r="R360" s="8">
        <f>+P360</f>
        <v>304</v>
      </c>
      <c r="S360" s="8">
        <f>+J360*1.7</f>
        <v>268.59999999999997</v>
      </c>
      <c r="T360" s="8">
        <f>+K360*3</f>
        <v>276</v>
      </c>
      <c r="U360" s="8">
        <f>+I360*4</f>
        <v>48</v>
      </c>
      <c r="V360" s="8">
        <f>O360*4.4</f>
        <v>162.8</v>
      </c>
      <c r="W360" s="8">
        <f>+N360*6.5</f>
        <v>162.5</v>
      </c>
      <c r="X360" s="5">
        <f>IF(E360&lt;0.414,70,IF(E360&lt;0.427,85,IF(E360&lt;0.437,100,IF(E360&lt;0.444,115,IF(E360&lt;0.452,130,IF(E360&lt;0.46,145,IF(E360&lt;0.469,160,IF(E360&lt;0.481,175,190))))))))</f>
        <v>100</v>
      </c>
      <c r="Y360" s="5">
        <f>IF(H360&lt;0.687,70,IF(H360&lt;0.719,85,IF(H360&lt;0.74,100,IF(H360&lt;0.758,115,IF(H360&lt;0.776,130,IF(H360&lt;0.789,145,IF(H360&lt;0.804,160,IF(H360&lt;0.827,175,190))))))))</f>
        <v>115</v>
      </c>
      <c r="Z360" s="5">
        <f>IF(M360&lt;1.15,70,IF(M360&lt;1.29,85,IF(M360&lt;1.4,100,IF(M360&lt;1.5,115,IF(M360&lt;1.59,130,IF(M360&lt;1.72,145,IF(M360&lt;1.89,160,IF(M360&lt;2.09,175,190))))))))</f>
        <v>145</v>
      </c>
    </row>
    <row r="362" spans="1:16" ht="11.25">
      <c r="A362" s="1" t="s">
        <v>194</v>
      </c>
      <c r="B362" s="3" t="s">
        <v>0</v>
      </c>
      <c r="C362" s="3" t="s">
        <v>1</v>
      </c>
      <c r="D362" s="3" t="s">
        <v>2</v>
      </c>
      <c r="E362" s="3" t="s">
        <v>3</v>
      </c>
      <c r="F362" s="3" t="s">
        <v>4</v>
      </c>
      <c r="G362" s="3" t="s">
        <v>5</v>
      </c>
      <c r="H362" s="3" t="s">
        <v>6</v>
      </c>
      <c r="I362" s="3" t="s">
        <v>7</v>
      </c>
      <c r="J362" s="3" t="s">
        <v>8</v>
      </c>
      <c r="K362" s="3" t="s">
        <v>9</v>
      </c>
      <c r="L362" s="3" t="s">
        <v>10</v>
      </c>
      <c r="M362" s="3" t="s">
        <v>11</v>
      </c>
      <c r="N362" s="3" t="s">
        <v>12</v>
      </c>
      <c r="O362" s="3" t="s">
        <v>13</v>
      </c>
      <c r="P362" s="3" t="s">
        <v>14</v>
      </c>
    </row>
    <row r="363" spans="1:16" ht="11.25">
      <c r="A363" s="2" t="s">
        <v>167</v>
      </c>
      <c r="B363" s="4">
        <v>2</v>
      </c>
      <c r="C363" s="4">
        <v>8</v>
      </c>
      <c r="D363" s="4">
        <v>23</v>
      </c>
      <c r="E363" s="4">
        <v>34.8</v>
      </c>
      <c r="F363" s="4">
        <v>7</v>
      </c>
      <c r="G363" s="4">
        <v>9</v>
      </c>
      <c r="H363" s="4">
        <v>77.8</v>
      </c>
      <c r="I363" s="4">
        <v>3</v>
      </c>
      <c r="J363" s="4">
        <v>4</v>
      </c>
      <c r="K363" s="4">
        <v>12</v>
      </c>
      <c r="L363" s="4">
        <v>5</v>
      </c>
      <c r="M363" s="4">
        <v>2.4</v>
      </c>
      <c r="N363" s="4">
        <v>0</v>
      </c>
      <c r="O363" s="4">
        <v>1</v>
      </c>
      <c r="P363" s="4">
        <v>26</v>
      </c>
    </row>
    <row r="364" spans="1:16" ht="11.25">
      <c r="A364" s="2" t="s">
        <v>168</v>
      </c>
      <c r="B364" s="4">
        <v>2</v>
      </c>
      <c r="C364" s="4">
        <v>9</v>
      </c>
      <c r="D364" s="4">
        <v>23</v>
      </c>
      <c r="E364" s="4">
        <v>39.1</v>
      </c>
      <c r="F364" s="4">
        <v>2</v>
      </c>
      <c r="G364" s="4">
        <v>5</v>
      </c>
      <c r="H364" s="4">
        <v>40</v>
      </c>
      <c r="I364" s="4">
        <v>0</v>
      </c>
      <c r="J364" s="4">
        <v>22</v>
      </c>
      <c r="K364" s="4">
        <v>2</v>
      </c>
      <c r="L364" s="4">
        <v>5</v>
      </c>
      <c r="M364" s="4">
        <v>0.4</v>
      </c>
      <c r="N364" s="4">
        <v>2</v>
      </c>
      <c r="O364" s="4">
        <v>1</v>
      </c>
      <c r="P364" s="4">
        <v>20</v>
      </c>
    </row>
    <row r="365" spans="1:16" ht="11.25">
      <c r="A365" s="2" t="s">
        <v>169</v>
      </c>
      <c r="B365" s="4">
        <v>2</v>
      </c>
      <c r="C365" s="4">
        <v>9</v>
      </c>
      <c r="D365" s="4">
        <v>17</v>
      </c>
      <c r="E365" s="4">
        <v>52.9</v>
      </c>
      <c r="F365" s="4">
        <v>0</v>
      </c>
      <c r="G365" s="4">
        <v>0</v>
      </c>
      <c r="H365" s="4">
        <v>0</v>
      </c>
      <c r="I365" s="4">
        <v>0</v>
      </c>
      <c r="J365" s="4">
        <v>5</v>
      </c>
      <c r="K365" s="4">
        <v>2</v>
      </c>
      <c r="L365" s="4">
        <v>0</v>
      </c>
      <c r="M365" s="4">
        <v>0</v>
      </c>
      <c r="N365" s="4">
        <v>0</v>
      </c>
      <c r="O365" s="4">
        <v>1</v>
      </c>
      <c r="P365" s="4">
        <v>18</v>
      </c>
    </row>
    <row r="366" spans="1:16" ht="11.25">
      <c r="A366" s="2" t="s">
        <v>170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 ht="11.25">
      <c r="A367" s="2" t="s">
        <v>171</v>
      </c>
      <c r="B367" s="4">
        <v>2</v>
      </c>
      <c r="C367" s="4">
        <v>6</v>
      </c>
      <c r="D367" s="4">
        <v>20</v>
      </c>
      <c r="E367" s="4">
        <v>30</v>
      </c>
      <c r="F367" s="4">
        <v>5</v>
      </c>
      <c r="G367" s="4">
        <v>5</v>
      </c>
      <c r="H367" s="4">
        <v>100</v>
      </c>
      <c r="I367" s="4">
        <v>3</v>
      </c>
      <c r="J367" s="4">
        <v>17</v>
      </c>
      <c r="K367" s="4">
        <v>4</v>
      </c>
      <c r="L367" s="4">
        <v>5</v>
      </c>
      <c r="M367" s="4">
        <v>0.8</v>
      </c>
      <c r="N367" s="4">
        <v>0</v>
      </c>
      <c r="O367" s="4">
        <v>3</v>
      </c>
      <c r="P367" s="4">
        <v>20</v>
      </c>
    </row>
    <row r="368" spans="1:16" ht="11.25">
      <c r="A368" s="2" t="s">
        <v>172</v>
      </c>
      <c r="B368" s="4">
        <v>2</v>
      </c>
      <c r="C368" s="4">
        <v>12</v>
      </c>
      <c r="D368" s="4">
        <v>30</v>
      </c>
      <c r="E368" s="4">
        <v>40</v>
      </c>
      <c r="F368" s="4">
        <v>9</v>
      </c>
      <c r="G368" s="4">
        <v>15</v>
      </c>
      <c r="H368" s="4">
        <v>60</v>
      </c>
      <c r="I368" s="4">
        <v>1</v>
      </c>
      <c r="J368" s="4">
        <v>17</v>
      </c>
      <c r="K368" s="4">
        <v>6</v>
      </c>
      <c r="L368" s="4">
        <v>4</v>
      </c>
      <c r="M368" s="4">
        <v>1.5</v>
      </c>
      <c r="N368" s="4">
        <v>5</v>
      </c>
      <c r="O368" s="4">
        <v>3</v>
      </c>
      <c r="P368" s="4">
        <v>34</v>
      </c>
    </row>
    <row r="369" spans="1:16" ht="11.25">
      <c r="A369" s="2" t="s">
        <v>173</v>
      </c>
      <c r="B369" s="4">
        <v>2</v>
      </c>
      <c r="C369" s="4">
        <v>11</v>
      </c>
      <c r="D369" s="4">
        <v>20</v>
      </c>
      <c r="E369" s="4">
        <v>55</v>
      </c>
      <c r="F369" s="4">
        <v>3</v>
      </c>
      <c r="G369" s="4">
        <v>5</v>
      </c>
      <c r="H369" s="4">
        <v>60</v>
      </c>
      <c r="I369" s="4">
        <v>0</v>
      </c>
      <c r="J369" s="4">
        <v>12</v>
      </c>
      <c r="K369" s="4">
        <v>17</v>
      </c>
      <c r="L369" s="4">
        <v>6</v>
      </c>
      <c r="M369" s="4">
        <v>2.833</v>
      </c>
      <c r="N369" s="4">
        <v>1</v>
      </c>
      <c r="O369" s="4">
        <v>8</v>
      </c>
      <c r="P369" s="4">
        <v>25</v>
      </c>
    </row>
    <row r="370" spans="1:16" ht="11.25">
      <c r="A370" s="19" t="s">
        <v>174</v>
      </c>
      <c r="B370" s="20">
        <v>2</v>
      </c>
      <c r="C370" s="20">
        <v>3</v>
      </c>
      <c r="D370" s="20">
        <v>11</v>
      </c>
      <c r="E370" s="20">
        <v>27.3</v>
      </c>
      <c r="F370" s="20">
        <v>3</v>
      </c>
      <c r="G370" s="20">
        <v>6</v>
      </c>
      <c r="H370" s="20">
        <v>50</v>
      </c>
      <c r="I370" s="20">
        <v>0</v>
      </c>
      <c r="J370" s="20">
        <v>6</v>
      </c>
      <c r="K370" s="20">
        <v>6</v>
      </c>
      <c r="L370" s="20">
        <v>3</v>
      </c>
      <c r="M370" s="20">
        <v>2</v>
      </c>
      <c r="N370" s="20">
        <v>2</v>
      </c>
      <c r="O370" s="20">
        <v>1</v>
      </c>
      <c r="P370" s="20">
        <v>9</v>
      </c>
    </row>
    <row r="371" spans="1:16" s="16" customFormat="1" ht="11.25">
      <c r="A371" s="16" t="s">
        <v>167</v>
      </c>
      <c r="B371" s="18">
        <v>4</v>
      </c>
      <c r="C371" s="18">
        <v>27</v>
      </c>
      <c r="D371" s="18">
        <v>57</v>
      </c>
      <c r="E371" s="18">
        <v>47.4</v>
      </c>
      <c r="F371" s="18">
        <v>18</v>
      </c>
      <c r="G371" s="18">
        <v>23</v>
      </c>
      <c r="H371" s="18">
        <v>78.3</v>
      </c>
      <c r="I371" s="18">
        <v>9</v>
      </c>
      <c r="J371" s="18">
        <v>22</v>
      </c>
      <c r="K371" s="18">
        <v>28</v>
      </c>
      <c r="L371" s="18">
        <v>7</v>
      </c>
      <c r="M371" s="18">
        <v>4</v>
      </c>
      <c r="N371" s="18">
        <v>0</v>
      </c>
      <c r="O371" s="18">
        <v>5</v>
      </c>
      <c r="P371" s="18">
        <v>81</v>
      </c>
    </row>
    <row r="372" spans="1:16" s="16" customFormat="1" ht="11.25">
      <c r="A372" s="16" t="s">
        <v>168</v>
      </c>
      <c r="B372" s="18">
        <v>3</v>
      </c>
      <c r="C372" s="18">
        <v>16</v>
      </c>
      <c r="D372" s="18">
        <v>32</v>
      </c>
      <c r="E372" s="18">
        <v>50</v>
      </c>
      <c r="F372" s="18">
        <v>11</v>
      </c>
      <c r="G372" s="18">
        <v>12</v>
      </c>
      <c r="H372" s="18">
        <v>91.7</v>
      </c>
      <c r="I372" s="18">
        <v>0</v>
      </c>
      <c r="J372" s="18">
        <v>39</v>
      </c>
      <c r="K372" s="18">
        <v>4</v>
      </c>
      <c r="L372" s="18">
        <v>8</v>
      </c>
      <c r="M372" s="18">
        <v>0.5</v>
      </c>
      <c r="N372" s="18">
        <v>0</v>
      </c>
      <c r="O372" s="18">
        <v>0</v>
      </c>
      <c r="P372" s="18">
        <v>43</v>
      </c>
    </row>
    <row r="373" spans="1:16" s="16" customFormat="1" ht="11.25">
      <c r="A373" s="16" t="s">
        <v>225</v>
      </c>
      <c r="B373" s="18">
        <v>4</v>
      </c>
      <c r="C373" s="18">
        <v>28</v>
      </c>
      <c r="D373" s="18">
        <v>57</v>
      </c>
      <c r="E373" s="18">
        <v>49.1</v>
      </c>
      <c r="F373" s="18">
        <v>15</v>
      </c>
      <c r="G373" s="18">
        <v>20</v>
      </c>
      <c r="H373" s="18">
        <v>75</v>
      </c>
      <c r="I373" s="18">
        <v>0</v>
      </c>
      <c r="J373" s="18">
        <v>28</v>
      </c>
      <c r="K373" s="18">
        <v>10</v>
      </c>
      <c r="L373" s="18">
        <v>7</v>
      </c>
      <c r="M373" s="18">
        <v>1.429</v>
      </c>
      <c r="N373" s="18">
        <v>1</v>
      </c>
      <c r="O373" s="18">
        <v>2</v>
      </c>
      <c r="P373" s="18">
        <v>71</v>
      </c>
    </row>
    <row r="374" spans="1:16" s="16" customFormat="1" ht="11.25">
      <c r="A374" s="16" t="s">
        <v>170</v>
      </c>
      <c r="B374" s="18">
        <v>3</v>
      </c>
      <c r="C374" s="18">
        <v>8</v>
      </c>
      <c r="D374" s="18">
        <v>24</v>
      </c>
      <c r="E374" s="18">
        <v>33.3</v>
      </c>
      <c r="F374" s="18">
        <v>3</v>
      </c>
      <c r="G374" s="18">
        <v>4</v>
      </c>
      <c r="H374" s="18">
        <v>75</v>
      </c>
      <c r="I374" s="18">
        <v>4</v>
      </c>
      <c r="J374" s="18">
        <v>5</v>
      </c>
      <c r="K374" s="18">
        <v>4</v>
      </c>
      <c r="L374" s="18">
        <v>2</v>
      </c>
      <c r="M374" s="18">
        <v>2</v>
      </c>
      <c r="N374" s="18">
        <v>0</v>
      </c>
      <c r="O374" s="18">
        <v>0</v>
      </c>
      <c r="P374" s="18">
        <v>23</v>
      </c>
    </row>
    <row r="375" spans="1:16" s="16" customFormat="1" ht="11.25">
      <c r="A375" s="16" t="s">
        <v>171</v>
      </c>
      <c r="B375" s="18">
        <v>3</v>
      </c>
      <c r="C375" s="18">
        <v>18</v>
      </c>
      <c r="D375" s="18">
        <v>38</v>
      </c>
      <c r="E375" s="18">
        <v>47.4</v>
      </c>
      <c r="F375" s="18">
        <v>4</v>
      </c>
      <c r="G375" s="18">
        <v>5</v>
      </c>
      <c r="H375" s="18">
        <v>80</v>
      </c>
      <c r="I375" s="18">
        <v>12</v>
      </c>
      <c r="J375" s="18">
        <v>17</v>
      </c>
      <c r="K375" s="18">
        <v>8</v>
      </c>
      <c r="L375" s="18">
        <v>8</v>
      </c>
      <c r="M375" s="18">
        <v>1</v>
      </c>
      <c r="N375" s="18">
        <v>1</v>
      </c>
      <c r="O375" s="18">
        <v>3</v>
      </c>
      <c r="P375" s="18">
        <v>52</v>
      </c>
    </row>
    <row r="376" spans="1:16" s="16" customFormat="1" ht="11.25">
      <c r="A376" s="16" t="s">
        <v>172</v>
      </c>
      <c r="B376" s="18">
        <v>3</v>
      </c>
      <c r="C376" s="18">
        <v>20</v>
      </c>
      <c r="D376" s="18">
        <v>41</v>
      </c>
      <c r="E376" s="18">
        <v>48.8</v>
      </c>
      <c r="F376" s="18">
        <v>10</v>
      </c>
      <c r="G376" s="18">
        <v>11</v>
      </c>
      <c r="H376" s="18">
        <v>90.9</v>
      </c>
      <c r="I376" s="18">
        <v>0</v>
      </c>
      <c r="J376" s="18">
        <v>25</v>
      </c>
      <c r="K376" s="18">
        <v>6</v>
      </c>
      <c r="L376" s="18">
        <v>7</v>
      </c>
      <c r="M376" s="18">
        <v>0.857</v>
      </c>
      <c r="N376" s="18">
        <v>6</v>
      </c>
      <c r="O376" s="18">
        <v>5</v>
      </c>
      <c r="P376" s="18">
        <v>50</v>
      </c>
    </row>
    <row r="377" spans="1:16" s="16" customFormat="1" ht="11.25">
      <c r="A377" s="16" t="s">
        <v>173</v>
      </c>
      <c r="B377" s="18">
        <v>3</v>
      </c>
      <c r="C377" s="18">
        <v>17</v>
      </c>
      <c r="D377" s="18">
        <v>41</v>
      </c>
      <c r="E377" s="18">
        <v>41.5</v>
      </c>
      <c r="F377" s="18">
        <v>8</v>
      </c>
      <c r="G377" s="18">
        <v>10</v>
      </c>
      <c r="H377" s="18">
        <v>80</v>
      </c>
      <c r="I377" s="18">
        <v>0</v>
      </c>
      <c r="J377" s="18">
        <v>11</v>
      </c>
      <c r="K377" s="18">
        <v>14</v>
      </c>
      <c r="L377" s="18">
        <v>5</v>
      </c>
      <c r="M377" s="18">
        <v>2.8</v>
      </c>
      <c r="N377" s="18">
        <v>3</v>
      </c>
      <c r="O377" s="18">
        <v>4</v>
      </c>
      <c r="P377" s="18">
        <v>42</v>
      </c>
    </row>
    <row r="378" spans="1:16" s="16" customFormat="1" ht="11.25">
      <c r="A378" s="16" t="s">
        <v>174</v>
      </c>
      <c r="B378" s="18">
        <v>4</v>
      </c>
      <c r="C378" s="18">
        <v>11</v>
      </c>
      <c r="D378" s="18">
        <v>25</v>
      </c>
      <c r="E378" s="18">
        <v>44</v>
      </c>
      <c r="F378" s="18">
        <v>4</v>
      </c>
      <c r="G378" s="18">
        <v>8</v>
      </c>
      <c r="H378" s="18">
        <v>50</v>
      </c>
      <c r="I378" s="18">
        <v>0</v>
      </c>
      <c r="J378" s="18">
        <v>23</v>
      </c>
      <c r="K378" s="18">
        <v>8</v>
      </c>
      <c r="L378" s="18">
        <v>9</v>
      </c>
      <c r="M378" s="18">
        <v>0.889</v>
      </c>
      <c r="N378" s="18">
        <v>3</v>
      </c>
      <c r="O378" s="18">
        <v>1</v>
      </c>
      <c r="P378" s="18">
        <v>26</v>
      </c>
    </row>
    <row r="379" spans="1:26" ht="11.25">
      <c r="A379" s="1" t="s">
        <v>203</v>
      </c>
      <c r="B379" s="3">
        <f>SUM(B363:B378)</f>
        <v>41</v>
      </c>
      <c r="C379" s="3">
        <f>SUM(C363:C378)</f>
        <v>203</v>
      </c>
      <c r="D379" s="3">
        <f>SUM(D363:D378)</f>
        <v>459</v>
      </c>
      <c r="E379" s="6">
        <f>+C379/D379</f>
        <v>0.4422657952069717</v>
      </c>
      <c r="F379" s="3">
        <f>SUM(F363:F378)</f>
        <v>102</v>
      </c>
      <c r="G379" s="3">
        <f>SUM(G363:G378)</f>
        <v>138</v>
      </c>
      <c r="H379" s="6">
        <f>+F379/G379</f>
        <v>0.7391304347826086</v>
      </c>
      <c r="I379" s="3">
        <f>SUM(I363:I378)</f>
        <v>32</v>
      </c>
      <c r="J379" s="3">
        <f>SUM(J363:J378)</f>
        <v>253</v>
      </c>
      <c r="K379" s="3">
        <f>SUM(K363:K378)</f>
        <v>131</v>
      </c>
      <c r="L379" s="3">
        <f>SUM(L363:L378)</f>
        <v>81</v>
      </c>
      <c r="M379" s="6">
        <f>+K379/L379</f>
        <v>1.617283950617284</v>
      </c>
      <c r="N379" s="3">
        <f>SUM(N363:N378)</f>
        <v>24</v>
      </c>
      <c r="O379" s="3">
        <f>SUM(O363:O378)</f>
        <v>38</v>
      </c>
      <c r="P379" s="3">
        <f>SUM(P363:P378)</f>
        <v>540</v>
      </c>
      <c r="Q379" s="7">
        <f>SUM(R379:Z379)</f>
        <v>2174.3</v>
      </c>
      <c r="R379" s="8">
        <f>+P379</f>
        <v>540</v>
      </c>
      <c r="S379" s="8">
        <f>+J379*1.7</f>
        <v>430.09999999999997</v>
      </c>
      <c r="T379" s="8">
        <f>+K379*3</f>
        <v>393</v>
      </c>
      <c r="U379" s="8">
        <f>+I379*4</f>
        <v>128</v>
      </c>
      <c r="V379" s="8">
        <f>O379*4.4</f>
        <v>167.20000000000002</v>
      </c>
      <c r="W379" s="8">
        <f>+N379*6.5</f>
        <v>156</v>
      </c>
      <c r="X379" s="5">
        <f>IF(E379&lt;0.414,70,IF(E379&lt;0.427,85,IF(E379&lt;0.437,100,IF(E379&lt;0.444,115,IF(E379&lt;0.452,130,IF(E379&lt;0.46,145,IF(E379&lt;0.469,160,IF(E379&lt;0.481,175,190))))))))</f>
        <v>115</v>
      </c>
      <c r="Y379" s="5">
        <f>IF(H379&lt;0.687,70,IF(H379&lt;0.719,85,IF(H379&lt;0.74,100,IF(H379&lt;0.758,115,IF(H379&lt;0.776,130,IF(H379&lt;0.789,145,IF(H379&lt;0.804,160,IF(H379&lt;0.827,175,190))))))))</f>
        <v>100</v>
      </c>
      <c r="Z379" s="5">
        <f>IF(M379&lt;1.15,70,IF(M379&lt;1.29,85,IF(M379&lt;1.4,100,IF(M379&lt;1.5,115,IF(M379&lt;1.59,130,IF(M379&lt;1.72,145,IF(M379&lt;1.89,160,IF(M379&lt;2.09,175,190))))))))</f>
        <v>145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2" bestFit="1" customWidth="1"/>
    <col min="2" max="2" width="2.7109375" style="4" bestFit="1" customWidth="1"/>
    <col min="3" max="3" width="3.00390625" style="4" bestFit="1" customWidth="1"/>
    <col min="4" max="4" width="4.140625" style="4" bestFit="1" customWidth="1"/>
    <col min="5" max="5" width="4.8515625" style="4" bestFit="1" customWidth="1"/>
    <col min="6" max="6" width="2.8515625" style="4" bestFit="1" customWidth="1"/>
    <col min="7" max="7" width="4.00390625" style="4" bestFit="1" customWidth="1"/>
    <col min="8" max="8" width="4.8515625" style="4" bestFit="1" customWidth="1"/>
    <col min="9" max="9" width="3.8515625" style="4" bestFit="1" customWidth="1"/>
    <col min="10" max="10" width="4.00390625" style="4" bestFit="1" customWidth="1"/>
    <col min="11" max="11" width="4.140625" style="4" bestFit="1" customWidth="1"/>
    <col min="12" max="12" width="3.140625" style="4" bestFit="1" customWidth="1"/>
    <col min="13" max="13" width="5.28125" style="4" bestFit="1" customWidth="1"/>
    <col min="14" max="15" width="3.00390625" style="4" bestFit="1" customWidth="1"/>
    <col min="16" max="16" width="4.00390625" style="4" bestFit="1" customWidth="1"/>
    <col min="17" max="17" width="4.421875" style="2" bestFit="1" customWidth="1"/>
    <col min="18" max="18" width="3.57421875" style="2" bestFit="1" customWidth="1"/>
    <col min="19" max="19" width="4.00390625" style="2" bestFit="1" customWidth="1"/>
    <col min="20" max="20" width="3.7109375" style="2" bestFit="1" customWidth="1"/>
    <col min="21" max="21" width="3.421875" style="2" bestFit="1" customWidth="1"/>
    <col min="22" max="22" width="3.00390625" style="2" bestFit="1" customWidth="1"/>
    <col min="23" max="23" width="3.421875" style="2" bestFit="1" customWidth="1"/>
    <col min="24" max="26" width="3.57421875" style="2" bestFit="1" customWidth="1"/>
    <col min="27" max="16384" width="9.140625" style="2" customWidth="1"/>
  </cols>
  <sheetData>
    <row r="1" spans="1:26" ht="11.25">
      <c r="A1" s="1" t="s">
        <v>175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5" t="s">
        <v>195</v>
      </c>
      <c r="R1" s="5" t="s">
        <v>196</v>
      </c>
      <c r="S1" s="5" t="s">
        <v>197</v>
      </c>
      <c r="T1" s="5" t="s">
        <v>198</v>
      </c>
      <c r="U1" s="5" t="s">
        <v>199</v>
      </c>
      <c r="V1" s="5" t="s">
        <v>200</v>
      </c>
      <c r="W1" s="5" t="s">
        <v>201</v>
      </c>
      <c r="X1" s="5" t="s">
        <v>1</v>
      </c>
      <c r="Y1" s="5" t="s">
        <v>4</v>
      </c>
      <c r="Z1" s="5" t="s">
        <v>202</v>
      </c>
    </row>
    <row r="2" spans="1:16" ht="11.25">
      <c r="A2" s="2" t="s">
        <v>15</v>
      </c>
      <c r="B2" s="4">
        <v>2</v>
      </c>
      <c r="C2" s="4">
        <v>10</v>
      </c>
      <c r="D2" s="4">
        <v>26</v>
      </c>
      <c r="E2" s="4">
        <v>38.5</v>
      </c>
      <c r="F2" s="4">
        <v>4</v>
      </c>
      <c r="G2" s="4">
        <v>5</v>
      </c>
      <c r="H2" s="4">
        <v>80</v>
      </c>
      <c r="I2" s="4">
        <v>0</v>
      </c>
      <c r="J2" s="4">
        <v>16</v>
      </c>
      <c r="K2" s="4">
        <v>2</v>
      </c>
      <c r="L2" s="4">
        <v>3</v>
      </c>
      <c r="M2" s="4">
        <v>0.667</v>
      </c>
      <c r="N2" s="4">
        <v>3</v>
      </c>
      <c r="O2" s="4">
        <v>0</v>
      </c>
      <c r="P2" s="4">
        <v>24</v>
      </c>
    </row>
    <row r="3" spans="1:16" ht="11.25">
      <c r="A3" s="2" t="s">
        <v>16</v>
      </c>
      <c r="B3" s="4">
        <v>1</v>
      </c>
      <c r="C3" s="4">
        <v>2</v>
      </c>
      <c r="D3" s="4">
        <v>3</v>
      </c>
      <c r="E3" s="4">
        <v>66.7</v>
      </c>
      <c r="F3" s="4">
        <v>2</v>
      </c>
      <c r="G3" s="4">
        <v>6</v>
      </c>
      <c r="H3" s="4">
        <v>33.3</v>
      </c>
      <c r="I3" s="4">
        <v>0</v>
      </c>
      <c r="J3" s="4">
        <v>7</v>
      </c>
      <c r="K3" s="4">
        <v>1</v>
      </c>
      <c r="L3" s="4">
        <v>4</v>
      </c>
      <c r="M3" s="4">
        <v>0.25</v>
      </c>
      <c r="N3" s="4">
        <v>1</v>
      </c>
      <c r="O3" s="4">
        <v>0</v>
      </c>
      <c r="P3" s="4">
        <v>6</v>
      </c>
    </row>
    <row r="4" spans="1:16" ht="11.25">
      <c r="A4" s="2" t="s">
        <v>17</v>
      </c>
      <c r="B4" s="4">
        <v>2</v>
      </c>
      <c r="C4" s="4">
        <v>15</v>
      </c>
      <c r="D4" s="4">
        <v>29</v>
      </c>
      <c r="E4" s="4">
        <v>51.7</v>
      </c>
      <c r="F4" s="4">
        <v>7</v>
      </c>
      <c r="G4" s="4">
        <v>8</v>
      </c>
      <c r="H4" s="4">
        <v>87.5</v>
      </c>
      <c r="I4" s="4">
        <v>2</v>
      </c>
      <c r="J4" s="4">
        <v>18</v>
      </c>
      <c r="K4" s="4">
        <v>12</v>
      </c>
      <c r="L4" s="4">
        <v>7</v>
      </c>
      <c r="M4" s="4">
        <v>1.714</v>
      </c>
      <c r="N4" s="4">
        <v>0</v>
      </c>
      <c r="O4" s="4">
        <v>4</v>
      </c>
      <c r="P4" s="4">
        <v>39</v>
      </c>
    </row>
    <row r="5" spans="1:16" ht="11.25">
      <c r="A5" s="2" t="s">
        <v>18</v>
      </c>
      <c r="B5" s="4">
        <v>2</v>
      </c>
      <c r="C5" s="4">
        <v>8</v>
      </c>
      <c r="D5" s="4">
        <v>18</v>
      </c>
      <c r="E5" s="4">
        <v>44.4</v>
      </c>
      <c r="F5" s="4">
        <v>3</v>
      </c>
      <c r="G5" s="4">
        <v>3</v>
      </c>
      <c r="H5" s="4">
        <v>100</v>
      </c>
      <c r="I5" s="4">
        <v>6</v>
      </c>
      <c r="J5" s="4">
        <v>3</v>
      </c>
      <c r="K5" s="4">
        <v>25</v>
      </c>
      <c r="L5" s="4">
        <v>7</v>
      </c>
      <c r="M5" s="4">
        <v>3.571</v>
      </c>
      <c r="N5" s="4">
        <v>0</v>
      </c>
      <c r="O5" s="4">
        <v>6</v>
      </c>
      <c r="P5" s="4">
        <v>25</v>
      </c>
    </row>
    <row r="6" spans="1:16" ht="11.25">
      <c r="A6" s="2" t="s">
        <v>19</v>
      </c>
      <c r="B6" s="4">
        <v>2</v>
      </c>
      <c r="C6" s="4">
        <v>12</v>
      </c>
      <c r="D6" s="4">
        <v>27</v>
      </c>
      <c r="E6" s="4">
        <v>44.4</v>
      </c>
      <c r="F6" s="4">
        <v>7</v>
      </c>
      <c r="G6" s="4">
        <v>7</v>
      </c>
      <c r="H6" s="4">
        <v>100</v>
      </c>
      <c r="I6" s="4">
        <v>0</v>
      </c>
      <c r="J6" s="4">
        <v>20</v>
      </c>
      <c r="K6" s="4">
        <v>14</v>
      </c>
      <c r="L6" s="4">
        <v>8</v>
      </c>
      <c r="M6" s="4">
        <v>1.75</v>
      </c>
      <c r="N6" s="4">
        <v>2</v>
      </c>
      <c r="O6" s="4">
        <v>2</v>
      </c>
      <c r="P6" s="4">
        <v>31</v>
      </c>
    </row>
    <row r="7" spans="1:16" ht="11.25">
      <c r="A7" s="2" t="s">
        <v>20</v>
      </c>
      <c r="B7" s="4">
        <v>1</v>
      </c>
      <c r="C7" s="4">
        <v>0</v>
      </c>
      <c r="D7" s="4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4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6" ht="11.25">
      <c r="A8" s="2" t="s">
        <v>21</v>
      </c>
      <c r="B8" s="4">
        <v>1</v>
      </c>
      <c r="C8" s="4">
        <v>4</v>
      </c>
      <c r="D8" s="4">
        <v>8</v>
      </c>
      <c r="E8" s="4">
        <v>50</v>
      </c>
      <c r="F8" s="4">
        <v>1</v>
      </c>
      <c r="G8" s="4">
        <v>2</v>
      </c>
      <c r="H8" s="4">
        <v>50</v>
      </c>
      <c r="I8" s="4">
        <v>0</v>
      </c>
      <c r="J8" s="4">
        <v>10</v>
      </c>
      <c r="K8" s="4">
        <v>3</v>
      </c>
      <c r="L8" s="4">
        <v>1</v>
      </c>
      <c r="M8" s="4">
        <v>3</v>
      </c>
      <c r="N8" s="4">
        <v>0</v>
      </c>
      <c r="O8" s="4">
        <v>3</v>
      </c>
      <c r="P8" s="4">
        <v>9</v>
      </c>
    </row>
    <row r="9" spans="1:16" ht="11.25">
      <c r="A9" s="2" t="s">
        <v>22</v>
      </c>
      <c r="B9" s="4">
        <v>2</v>
      </c>
      <c r="C9" s="4">
        <v>13</v>
      </c>
      <c r="D9" s="4">
        <v>32</v>
      </c>
      <c r="E9" s="4">
        <v>40.6</v>
      </c>
      <c r="F9" s="4">
        <v>1</v>
      </c>
      <c r="G9" s="4">
        <v>3</v>
      </c>
      <c r="H9" s="4">
        <v>33.3</v>
      </c>
      <c r="I9" s="4">
        <v>1</v>
      </c>
      <c r="J9" s="4">
        <v>22</v>
      </c>
      <c r="K9" s="4">
        <v>7</v>
      </c>
      <c r="L9" s="4">
        <v>7</v>
      </c>
      <c r="M9" s="4">
        <v>1</v>
      </c>
      <c r="N9" s="4">
        <v>5</v>
      </c>
      <c r="O9" s="4">
        <v>2</v>
      </c>
      <c r="P9" s="4">
        <v>28</v>
      </c>
    </row>
    <row r="10" spans="1:26" ht="11.25">
      <c r="A10" s="1" t="s">
        <v>203</v>
      </c>
      <c r="B10" s="3">
        <f>SUM(B2:B9)</f>
        <v>13</v>
      </c>
      <c r="C10" s="3">
        <f>SUM(C2:C9)</f>
        <v>64</v>
      </c>
      <c r="D10" s="3">
        <f>SUM(D2:D9)</f>
        <v>146</v>
      </c>
      <c r="E10" s="6">
        <f>+C10/D10</f>
        <v>0.4383561643835616</v>
      </c>
      <c r="F10" s="3">
        <f>SUM(F2:F9)</f>
        <v>25</v>
      </c>
      <c r="G10" s="3">
        <f>SUM(G2:G9)</f>
        <v>34</v>
      </c>
      <c r="H10" s="6">
        <f>+F10/G10</f>
        <v>0.7352941176470589</v>
      </c>
      <c r="I10" s="3">
        <f>SUM(I2:I9)</f>
        <v>9</v>
      </c>
      <c r="J10" s="3">
        <f>SUM(J2:J9)</f>
        <v>100</v>
      </c>
      <c r="K10" s="3">
        <f>SUM(K2:K9)</f>
        <v>65</v>
      </c>
      <c r="L10" s="3">
        <f>SUM(L2:L9)</f>
        <v>37</v>
      </c>
      <c r="M10" s="6">
        <f>+K10/L10</f>
        <v>1.7567567567567568</v>
      </c>
      <c r="N10" s="3">
        <f>SUM(N2:N9)</f>
        <v>11</v>
      </c>
      <c r="O10" s="3">
        <f>SUM(O2:O9)</f>
        <v>17</v>
      </c>
      <c r="P10" s="3">
        <f>SUM(P2:P9)</f>
        <v>162</v>
      </c>
      <c r="Q10" s="7">
        <f>SUM(R10:Z10)</f>
        <v>1084.3</v>
      </c>
      <c r="R10" s="8">
        <f>+P10</f>
        <v>162</v>
      </c>
      <c r="S10" s="8">
        <f>+J10*1.7</f>
        <v>170</v>
      </c>
      <c r="T10" s="8">
        <f>+K10*3</f>
        <v>195</v>
      </c>
      <c r="U10" s="8">
        <f>+I10*4</f>
        <v>36</v>
      </c>
      <c r="V10" s="8">
        <f>O10*4.4</f>
        <v>74.80000000000001</v>
      </c>
      <c r="W10" s="8">
        <f>+N10*6.5</f>
        <v>71.5</v>
      </c>
      <c r="X10" s="5">
        <f>IF(E10&lt;0.414,70,IF(E10&lt;0.427,85,IF(E10&lt;0.437,100,IF(E10&lt;0.444,115,IF(E10&lt;0.452,130,IF(E10&lt;0.46,145,IF(E10&lt;0.469,160,IF(E10&lt;0.481,175,190))))))))</f>
        <v>115</v>
      </c>
      <c r="Y10" s="5">
        <f>IF(H10&lt;0.687,70,IF(H10&lt;0.719,85,IF(H10&lt;0.74,100,IF(H10&lt;0.758,115,IF(H10&lt;0.776,130,IF(H10&lt;0.789,145,IF(H10&lt;0.804,160,IF(H10&lt;0.827,175,190))))))))</f>
        <v>100</v>
      </c>
      <c r="Z10" s="5">
        <f>IF(M10&lt;1.15,70,IF(M10&lt;1.29,85,IF(M10&lt;1.4,100,IF(M10&lt;1.5,115,IF(M10&lt;1.59,130,IF(M10&lt;1.72,145,IF(M10&lt;1.89,160,IF(M10&lt;2.09,175,190))))))))</f>
        <v>160</v>
      </c>
    </row>
    <row r="12" spans="1:16" ht="11.25">
      <c r="A12" s="1" t="s">
        <v>176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3" t="s">
        <v>9</v>
      </c>
      <c r="L12" s="3" t="s">
        <v>10</v>
      </c>
      <c r="M12" s="3" t="s">
        <v>11</v>
      </c>
      <c r="N12" s="3" t="s">
        <v>12</v>
      </c>
      <c r="O12" s="3" t="s">
        <v>13</v>
      </c>
      <c r="P12" s="3" t="s">
        <v>14</v>
      </c>
    </row>
    <row r="13" spans="1:16" ht="11.25">
      <c r="A13" s="2" t="s">
        <v>23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11.25">
      <c r="A14" s="2" t="s">
        <v>24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1.25">
      <c r="A15" s="2" t="s">
        <v>25</v>
      </c>
      <c r="B15" s="4">
        <v>2</v>
      </c>
      <c r="C15" s="4">
        <v>14</v>
      </c>
      <c r="D15" s="4">
        <v>28</v>
      </c>
      <c r="E15" s="4">
        <v>50</v>
      </c>
      <c r="F15" s="4">
        <v>4</v>
      </c>
      <c r="G15" s="4">
        <v>4</v>
      </c>
      <c r="H15" s="4">
        <v>100</v>
      </c>
      <c r="I15" s="4">
        <v>6</v>
      </c>
      <c r="J15" s="4">
        <v>4</v>
      </c>
      <c r="K15" s="4">
        <v>11</v>
      </c>
      <c r="L15" s="4">
        <v>5</v>
      </c>
      <c r="M15" s="4">
        <v>2.2</v>
      </c>
      <c r="N15" s="4">
        <v>0</v>
      </c>
      <c r="O15" s="4">
        <v>3</v>
      </c>
      <c r="P15" s="4">
        <v>38</v>
      </c>
    </row>
    <row r="16" spans="1:16" ht="11.25">
      <c r="A16" s="2" t="s">
        <v>26</v>
      </c>
      <c r="B16" s="4">
        <v>1</v>
      </c>
      <c r="C16" s="4">
        <v>3</v>
      </c>
      <c r="D16" s="4">
        <v>7</v>
      </c>
      <c r="E16" s="4">
        <v>42.9</v>
      </c>
      <c r="F16" s="4">
        <v>0</v>
      </c>
      <c r="G16" s="4">
        <v>2</v>
      </c>
      <c r="H16" s="4">
        <v>0</v>
      </c>
      <c r="I16" s="4">
        <v>0</v>
      </c>
      <c r="J16" s="4">
        <v>2</v>
      </c>
      <c r="K16" s="4">
        <v>1</v>
      </c>
      <c r="L16" s="4">
        <v>1</v>
      </c>
      <c r="M16" s="4">
        <v>1</v>
      </c>
      <c r="N16" s="4">
        <v>0</v>
      </c>
      <c r="O16" s="4">
        <v>1</v>
      </c>
      <c r="P16" s="4">
        <v>6</v>
      </c>
    </row>
    <row r="17" spans="1:16" ht="11.25">
      <c r="A17" s="2" t="s">
        <v>27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11.25">
      <c r="A18" s="2" t="s">
        <v>28</v>
      </c>
      <c r="B18" s="4">
        <v>2</v>
      </c>
      <c r="C18" s="4">
        <v>6</v>
      </c>
      <c r="D18" s="4">
        <v>23</v>
      </c>
      <c r="E18" s="4">
        <v>26.1</v>
      </c>
      <c r="F18" s="4">
        <v>4</v>
      </c>
      <c r="G18" s="4">
        <v>5</v>
      </c>
      <c r="H18" s="4">
        <v>80</v>
      </c>
      <c r="I18" s="4">
        <v>3</v>
      </c>
      <c r="J18" s="4">
        <v>11</v>
      </c>
      <c r="K18" s="4">
        <v>6</v>
      </c>
      <c r="L18" s="4">
        <v>2</v>
      </c>
      <c r="M18" s="4">
        <v>3</v>
      </c>
      <c r="N18" s="4">
        <v>0</v>
      </c>
      <c r="O18" s="4">
        <v>2</v>
      </c>
      <c r="P18" s="4">
        <v>19</v>
      </c>
    </row>
    <row r="19" spans="1:16" ht="11.25">
      <c r="A19" s="2" t="s">
        <v>29</v>
      </c>
      <c r="B19" s="4">
        <v>2</v>
      </c>
      <c r="C19" s="4">
        <v>13</v>
      </c>
      <c r="D19" s="4">
        <v>23</v>
      </c>
      <c r="E19" s="4">
        <v>56.5</v>
      </c>
      <c r="F19" s="4">
        <v>0</v>
      </c>
      <c r="G19" s="4">
        <v>0</v>
      </c>
      <c r="H19" s="4">
        <v>0</v>
      </c>
      <c r="I19" s="4">
        <v>7</v>
      </c>
      <c r="J19" s="4">
        <v>18</v>
      </c>
      <c r="K19" s="4">
        <v>3</v>
      </c>
      <c r="L19" s="4">
        <v>2</v>
      </c>
      <c r="M19" s="4">
        <v>1.5</v>
      </c>
      <c r="N19" s="4">
        <v>2</v>
      </c>
      <c r="O19" s="4">
        <v>3</v>
      </c>
      <c r="P19" s="4">
        <v>33</v>
      </c>
    </row>
    <row r="20" spans="1:16" ht="11.25">
      <c r="A20" s="2" t="s">
        <v>30</v>
      </c>
      <c r="B20" s="4">
        <v>2</v>
      </c>
      <c r="C20" s="4">
        <v>2</v>
      </c>
      <c r="D20" s="4">
        <v>2</v>
      </c>
      <c r="E20" s="4">
        <v>100</v>
      </c>
      <c r="F20" s="4">
        <v>0</v>
      </c>
      <c r="G20" s="4">
        <v>2</v>
      </c>
      <c r="H20" s="4">
        <v>0</v>
      </c>
      <c r="I20" s="4">
        <v>0</v>
      </c>
      <c r="J20" s="4">
        <v>3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4</v>
      </c>
    </row>
    <row r="21" spans="1:26" ht="11.25">
      <c r="A21" s="1" t="s">
        <v>203</v>
      </c>
      <c r="B21" s="3">
        <f>SUM(B13:B20)</f>
        <v>9</v>
      </c>
      <c r="C21" s="3">
        <f>SUM(C13:C20)</f>
        <v>38</v>
      </c>
      <c r="D21" s="3">
        <f>SUM(D13:D20)</f>
        <v>83</v>
      </c>
      <c r="E21" s="6">
        <f>+C21/D21</f>
        <v>0.4578313253012048</v>
      </c>
      <c r="F21" s="3">
        <f>SUM(F13:F20)</f>
        <v>8</v>
      </c>
      <c r="G21" s="3">
        <f>SUM(G13:G20)</f>
        <v>13</v>
      </c>
      <c r="H21" s="6">
        <f>+F21/G21</f>
        <v>0.6153846153846154</v>
      </c>
      <c r="I21" s="3">
        <f>SUM(I13:I20)</f>
        <v>16</v>
      </c>
      <c r="J21" s="3">
        <f>SUM(J13:J20)</f>
        <v>38</v>
      </c>
      <c r="K21" s="3">
        <f>SUM(K13:K20)</f>
        <v>21</v>
      </c>
      <c r="L21" s="3">
        <f>SUM(L13:L20)</f>
        <v>11</v>
      </c>
      <c r="M21" s="6">
        <f>+K21/L21</f>
        <v>1.9090909090909092</v>
      </c>
      <c r="N21" s="3">
        <f>SUM(N13:N20)</f>
        <v>2</v>
      </c>
      <c r="O21" s="3">
        <f>SUM(O13:O20)</f>
        <v>9</v>
      </c>
      <c r="P21" s="3">
        <f>SUM(P13:P20)</f>
        <v>100</v>
      </c>
      <c r="Q21" s="7">
        <f>SUM(R21:Z21)</f>
        <v>734.2</v>
      </c>
      <c r="R21" s="8">
        <f>+P21</f>
        <v>100</v>
      </c>
      <c r="S21" s="8">
        <f>+J21*1.7</f>
        <v>64.6</v>
      </c>
      <c r="T21" s="8">
        <f>+K21*3</f>
        <v>63</v>
      </c>
      <c r="U21" s="8">
        <f>+I21*4</f>
        <v>64</v>
      </c>
      <c r="V21" s="8">
        <f>O21*4.4</f>
        <v>39.6</v>
      </c>
      <c r="W21" s="8">
        <f>+N21*6.5</f>
        <v>13</v>
      </c>
      <c r="X21" s="5">
        <f>IF(E21&lt;0.414,70,IF(E21&lt;0.427,85,IF(E21&lt;0.437,100,IF(E21&lt;0.444,115,IF(E21&lt;0.452,130,IF(E21&lt;0.46,145,IF(E21&lt;0.469,160,IF(E21&lt;0.481,175,190))))))))</f>
        <v>145</v>
      </c>
      <c r="Y21" s="5">
        <f>IF(H21&lt;0.687,70,IF(H21&lt;0.719,85,IF(H21&lt;0.74,100,IF(H21&lt;0.758,115,IF(H21&lt;0.776,130,IF(H21&lt;0.789,145,IF(H21&lt;0.804,160,IF(H21&lt;0.827,175,190))))))))</f>
        <v>70</v>
      </c>
      <c r="Z21" s="5">
        <f>IF(M21&lt;1.15,70,IF(M21&lt;1.29,85,IF(M21&lt;1.4,100,IF(M21&lt;1.5,115,IF(M21&lt;1.59,130,IF(M21&lt;1.72,145,IF(M21&lt;1.89,160,IF(M21&lt;2.09,175,190))))))))</f>
        <v>175</v>
      </c>
    </row>
    <row r="23" spans="1:16" ht="11.25">
      <c r="A23" s="1" t="s">
        <v>177</v>
      </c>
      <c r="B23" s="3" t="s">
        <v>0</v>
      </c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3" t="s">
        <v>7</v>
      </c>
      <c r="J23" s="3" t="s">
        <v>8</v>
      </c>
      <c r="K23" s="3" t="s">
        <v>9</v>
      </c>
      <c r="L23" s="3" t="s">
        <v>10</v>
      </c>
      <c r="M23" s="3" t="s">
        <v>11</v>
      </c>
      <c r="N23" s="3" t="s">
        <v>12</v>
      </c>
      <c r="O23" s="3" t="s">
        <v>13</v>
      </c>
      <c r="P23" s="3" t="s">
        <v>14</v>
      </c>
    </row>
    <row r="24" spans="1:16" ht="11.25">
      <c r="A24" s="2" t="s">
        <v>31</v>
      </c>
      <c r="B24" s="4">
        <v>1</v>
      </c>
      <c r="C24" s="4">
        <v>4</v>
      </c>
      <c r="D24" s="4">
        <v>7</v>
      </c>
      <c r="E24" s="4">
        <v>57.1</v>
      </c>
      <c r="F24" s="4">
        <v>4</v>
      </c>
      <c r="G24" s="4">
        <v>4</v>
      </c>
      <c r="H24" s="4">
        <v>100</v>
      </c>
      <c r="I24" s="4">
        <v>0</v>
      </c>
      <c r="J24" s="4">
        <v>5</v>
      </c>
      <c r="K24" s="4">
        <v>1</v>
      </c>
      <c r="L24" s="4">
        <v>1</v>
      </c>
      <c r="M24" s="4">
        <v>1</v>
      </c>
      <c r="N24" s="4">
        <v>0</v>
      </c>
      <c r="O24" s="4">
        <v>2</v>
      </c>
      <c r="P24" s="4">
        <v>12</v>
      </c>
    </row>
    <row r="25" spans="1:16" ht="11.25">
      <c r="A25" s="2" t="s">
        <v>32</v>
      </c>
      <c r="B25" s="4">
        <v>2</v>
      </c>
      <c r="C25" s="4">
        <v>7</v>
      </c>
      <c r="D25" s="4">
        <v>21</v>
      </c>
      <c r="E25" s="4">
        <v>33.3</v>
      </c>
      <c r="F25" s="4">
        <v>4</v>
      </c>
      <c r="G25" s="4">
        <v>6</v>
      </c>
      <c r="H25" s="4">
        <v>66.7</v>
      </c>
      <c r="I25" s="4">
        <v>0</v>
      </c>
      <c r="J25" s="4">
        <v>9</v>
      </c>
      <c r="K25" s="4">
        <v>3</v>
      </c>
      <c r="L25" s="4">
        <v>5</v>
      </c>
      <c r="M25" s="4">
        <v>0.6</v>
      </c>
      <c r="N25" s="4">
        <v>0</v>
      </c>
      <c r="O25" s="4">
        <v>1</v>
      </c>
      <c r="P25" s="4">
        <v>18</v>
      </c>
    </row>
    <row r="26" spans="1:16" ht="11.25">
      <c r="A26" s="2" t="s">
        <v>33</v>
      </c>
      <c r="B26" s="4">
        <v>2</v>
      </c>
      <c r="C26" s="4">
        <v>3</v>
      </c>
      <c r="D26" s="4">
        <v>5</v>
      </c>
      <c r="E26" s="4">
        <v>60</v>
      </c>
      <c r="F26" s="4">
        <v>1</v>
      </c>
      <c r="G26" s="4">
        <v>3</v>
      </c>
      <c r="H26" s="4">
        <v>33.3</v>
      </c>
      <c r="I26" s="4">
        <v>0</v>
      </c>
      <c r="J26" s="4">
        <v>7</v>
      </c>
      <c r="K26" s="4">
        <v>0</v>
      </c>
      <c r="L26" s="4">
        <v>0</v>
      </c>
      <c r="M26" s="4">
        <v>0</v>
      </c>
      <c r="N26" s="4">
        <v>3</v>
      </c>
      <c r="O26" s="4">
        <v>0</v>
      </c>
      <c r="P26" s="4">
        <v>7</v>
      </c>
    </row>
    <row r="27" spans="1:16" ht="11.25">
      <c r="A27" s="2" t="s">
        <v>34</v>
      </c>
      <c r="B27" s="4">
        <v>1</v>
      </c>
      <c r="C27" s="4">
        <v>5</v>
      </c>
      <c r="D27" s="4">
        <v>10</v>
      </c>
      <c r="E27" s="4">
        <v>50</v>
      </c>
      <c r="F27" s="4">
        <v>3</v>
      </c>
      <c r="G27" s="4">
        <v>3</v>
      </c>
      <c r="H27" s="4">
        <v>100</v>
      </c>
      <c r="I27" s="4">
        <v>1</v>
      </c>
      <c r="J27" s="4">
        <v>5</v>
      </c>
      <c r="K27" s="4">
        <v>1</v>
      </c>
      <c r="L27" s="4">
        <v>3</v>
      </c>
      <c r="M27" s="4">
        <v>0.333</v>
      </c>
      <c r="N27" s="4">
        <v>1</v>
      </c>
      <c r="O27" s="4">
        <v>2</v>
      </c>
      <c r="P27" s="4">
        <v>14</v>
      </c>
    </row>
    <row r="28" spans="1:16" ht="11.25">
      <c r="A28" s="2" t="s">
        <v>35</v>
      </c>
      <c r="B28" s="4">
        <v>2</v>
      </c>
      <c r="C28" s="4">
        <v>11</v>
      </c>
      <c r="D28" s="4">
        <v>26</v>
      </c>
      <c r="E28" s="4">
        <v>42.3</v>
      </c>
      <c r="F28" s="4">
        <v>10</v>
      </c>
      <c r="G28" s="4">
        <v>13</v>
      </c>
      <c r="H28" s="4">
        <v>76.9</v>
      </c>
      <c r="I28" s="4">
        <v>0</v>
      </c>
      <c r="J28" s="4">
        <v>33</v>
      </c>
      <c r="K28" s="4">
        <v>4</v>
      </c>
      <c r="L28" s="4">
        <v>4</v>
      </c>
      <c r="M28" s="4">
        <v>1</v>
      </c>
      <c r="N28" s="4">
        <v>5</v>
      </c>
      <c r="O28" s="4">
        <v>2</v>
      </c>
      <c r="P28" s="4">
        <v>32</v>
      </c>
    </row>
    <row r="29" spans="1:16" ht="11.25">
      <c r="A29" s="2" t="s">
        <v>36</v>
      </c>
      <c r="B29" s="4">
        <v>1</v>
      </c>
      <c r="C29" s="4">
        <v>4</v>
      </c>
      <c r="D29" s="4">
        <v>5</v>
      </c>
      <c r="E29" s="4">
        <v>80</v>
      </c>
      <c r="F29" s="4">
        <v>0</v>
      </c>
      <c r="G29" s="4">
        <v>0</v>
      </c>
      <c r="H29" s="4">
        <v>0</v>
      </c>
      <c r="I29" s="4">
        <v>2</v>
      </c>
      <c r="J29" s="4">
        <v>3</v>
      </c>
      <c r="K29" s="4">
        <v>3</v>
      </c>
      <c r="L29" s="4">
        <v>0</v>
      </c>
      <c r="M29" s="4">
        <v>0</v>
      </c>
      <c r="N29" s="4">
        <v>0</v>
      </c>
      <c r="O29" s="4">
        <v>2</v>
      </c>
      <c r="P29" s="4">
        <v>10</v>
      </c>
    </row>
    <row r="30" spans="1:16" ht="11.25">
      <c r="A30" s="2" t="s">
        <v>37</v>
      </c>
      <c r="B30" s="4">
        <v>2</v>
      </c>
      <c r="C30" s="4">
        <v>16</v>
      </c>
      <c r="D30" s="4">
        <v>33</v>
      </c>
      <c r="E30" s="4">
        <v>48.5</v>
      </c>
      <c r="F30" s="4">
        <v>0</v>
      </c>
      <c r="G30" s="4">
        <v>1</v>
      </c>
      <c r="H30" s="4">
        <v>0</v>
      </c>
      <c r="I30" s="4">
        <v>1</v>
      </c>
      <c r="J30" s="4">
        <v>19</v>
      </c>
      <c r="K30" s="4">
        <v>7</v>
      </c>
      <c r="L30" s="4">
        <v>5</v>
      </c>
      <c r="M30" s="4">
        <v>1.4</v>
      </c>
      <c r="N30" s="4">
        <v>0</v>
      </c>
      <c r="O30" s="4">
        <v>2</v>
      </c>
      <c r="P30" s="4">
        <v>33</v>
      </c>
    </row>
    <row r="31" spans="1:16" ht="11.25">
      <c r="A31" s="2" t="s">
        <v>38</v>
      </c>
      <c r="B31" s="4">
        <v>1</v>
      </c>
      <c r="C31" s="4">
        <v>6</v>
      </c>
      <c r="D31" s="4">
        <v>19</v>
      </c>
      <c r="E31" s="4">
        <v>31.6</v>
      </c>
      <c r="F31" s="4">
        <v>2</v>
      </c>
      <c r="G31" s="4">
        <v>3</v>
      </c>
      <c r="H31" s="4">
        <v>66.7</v>
      </c>
      <c r="I31" s="4">
        <v>0</v>
      </c>
      <c r="J31" s="4">
        <v>7</v>
      </c>
      <c r="K31" s="4">
        <v>9</v>
      </c>
      <c r="L31" s="4">
        <v>2</v>
      </c>
      <c r="M31" s="4">
        <v>4.5</v>
      </c>
      <c r="N31" s="4">
        <v>0</v>
      </c>
      <c r="O31" s="4">
        <v>4</v>
      </c>
      <c r="P31" s="4">
        <v>14</v>
      </c>
    </row>
    <row r="32" spans="1:26" ht="11.25">
      <c r="A32" s="1" t="s">
        <v>203</v>
      </c>
      <c r="B32" s="3">
        <f>SUM(B24:B31)</f>
        <v>12</v>
      </c>
      <c r="C32" s="3">
        <f>SUM(C24:C31)</f>
        <v>56</v>
      </c>
      <c r="D32" s="3">
        <f>SUM(D24:D31)</f>
        <v>126</v>
      </c>
      <c r="E32" s="6">
        <f>+C32/D32</f>
        <v>0.4444444444444444</v>
      </c>
      <c r="F32" s="3">
        <f>SUM(F24:F31)</f>
        <v>24</v>
      </c>
      <c r="G32" s="3">
        <f>SUM(G24:G31)</f>
        <v>33</v>
      </c>
      <c r="H32" s="6">
        <f>+F32/G32</f>
        <v>0.7272727272727273</v>
      </c>
      <c r="I32" s="3">
        <f>SUM(I24:I31)</f>
        <v>4</v>
      </c>
      <c r="J32" s="3">
        <f>SUM(J24:J31)</f>
        <v>88</v>
      </c>
      <c r="K32" s="3">
        <f>SUM(K24:K31)</f>
        <v>28</v>
      </c>
      <c r="L32" s="3">
        <f>SUM(L24:L31)</f>
        <v>20</v>
      </c>
      <c r="M32" s="6">
        <f>+K32/L32</f>
        <v>1.4</v>
      </c>
      <c r="N32" s="3">
        <f>SUM(N24:N31)</f>
        <v>9</v>
      </c>
      <c r="O32" s="3">
        <f>SUM(O24:O31)</f>
        <v>15</v>
      </c>
      <c r="P32" s="3">
        <f>SUM(P24:P31)</f>
        <v>140</v>
      </c>
      <c r="Q32" s="7">
        <f>SUM(R32:Z32)</f>
        <v>859.1</v>
      </c>
      <c r="R32" s="8">
        <f>+P32</f>
        <v>140</v>
      </c>
      <c r="S32" s="8">
        <f>+J32*1.7</f>
        <v>149.6</v>
      </c>
      <c r="T32" s="8">
        <f>+K32*3</f>
        <v>84</v>
      </c>
      <c r="U32" s="8">
        <f>+I32*4</f>
        <v>16</v>
      </c>
      <c r="V32" s="8">
        <f>O32*4.4</f>
        <v>66</v>
      </c>
      <c r="W32" s="8">
        <f>+N32*6.5</f>
        <v>58.5</v>
      </c>
      <c r="X32" s="5">
        <f>IF(E32&lt;0.414,70,IF(E32&lt;0.427,85,IF(E32&lt;0.437,100,IF(E32&lt;0.444,115,IF(E32&lt;0.452,130,IF(E32&lt;0.46,145,IF(E32&lt;0.469,160,IF(E32&lt;0.481,175,190))))))))</f>
        <v>130</v>
      </c>
      <c r="Y32" s="5">
        <f>IF(H32&lt;0.687,70,IF(H32&lt;0.719,85,IF(H32&lt;0.74,100,IF(H32&lt;0.758,115,IF(H32&lt;0.776,130,IF(H32&lt;0.789,145,IF(H32&lt;0.804,160,IF(H32&lt;0.827,175,190))))))))</f>
        <v>100</v>
      </c>
      <c r="Z32" s="5">
        <f>IF(M32&lt;1.15,70,IF(M32&lt;1.29,85,IF(M32&lt;1.4,100,IF(M32&lt;1.5,115,IF(M32&lt;1.59,130,IF(M32&lt;1.72,145,IF(M32&lt;1.89,160,IF(M32&lt;2.09,175,190))))))))</f>
        <v>115</v>
      </c>
    </row>
    <row r="34" spans="1:16" ht="11.25">
      <c r="A34" s="1" t="s">
        <v>178</v>
      </c>
      <c r="B34" s="3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" t="s">
        <v>13</v>
      </c>
      <c r="P34" s="3" t="s">
        <v>14</v>
      </c>
    </row>
    <row r="35" spans="1:16" ht="11.25">
      <c r="A35" s="2" t="s">
        <v>39</v>
      </c>
      <c r="B35" s="4">
        <v>2</v>
      </c>
      <c r="C35" s="4">
        <v>2</v>
      </c>
      <c r="D35" s="4">
        <v>11</v>
      </c>
      <c r="E35" s="4">
        <v>18.2</v>
      </c>
      <c r="F35" s="4">
        <v>5</v>
      </c>
      <c r="G35" s="4">
        <v>7</v>
      </c>
      <c r="H35" s="4">
        <v>71.4</v>
      </c>
      <c r="I35" s="4">
        <v>0</v>
      </c>
      <c r="J35" s="4">
        <v>10</v>
      </c>
      <c r="K35" s="4">
        <v>3</v>
      </c>
      <c r="L35" s="4">
        <v>2</v>
      </c>
      <c r="M35" s="4">
        <v>1.5</v>
      </c>
      <c r="N35" s="4">
        <v>0</v>
      </c>
      <c r="O35" s="4">
        <v>1</v>
      </c>
      <c r="P35" s="4">
        <v>9</v>
      </c>
    </row>
    <row r="36" spans="1:16" ht="11.25">
      <c r="A36" s="2" t="s">
        <v>40</v>
      </c>
      <c r="B36" s="4">
        <v>2</v>
      </c>
      <c r="C36" s="4">
        <v>18</v>
      </c>
      <c r="D36" s="4">
        <v>41</v>
      </c>
      <c r="E36" s="4">
        <v>43.9</v>
      </c>
      <c r="F36" s="4">
        <v>10</v>
      </c>
      <c r="G36" s="4">
        <v>13</v>
      </c>
      <c r="H36" s="4">
        <v>76.9</v>
      </c>
      <c r="I36" s="4">
        <v>1</v>
      </c>
      <c r="J36" s="4">
        <v>17</v>
      </c>
      <c r="K36" s="4">
        <v>8</v>
      </c>
      <c r="L36" s="4">
        <v>7</v>
      </c>
      <c r="M36" s="4">
        <v>1.143</v>
      </c>
      <c r="N36" s="4">
        <v>2</v>
      </c>
      <c r="O36" s="4">
        <v>4</v>
      </c>
      <c r="P36" s="4">
        <v>47</v>
      </c>
    </row>
    <row r="37" spans="1:16" ht="11.25">
      <c r="A37" s="2" t="s">
        <v>41</v>
      </c>
      <c r="B37" s="4">
        <v>2</v>
      </c>
      <c r="C37" s="4">
        <v>6</v>
      </c>
      <c r="D37" s="4">
        <v>13</v>
      </c>
      <c r="E37" s="4">
        <v>46.2</v>
      </c>
      <c r="F37" s="4">
        <v>2</v>
      </c>
      <c r="G37" s="4">
        <v>2</v>
      </c>
      <c r="H37" s="4">
        <v>100</v>
      </c>
      <c r="I37" s="4">
        <v>4</v>
      </c>
      <c r="J37" s="4">
        <v>2</v>
      </c>
      <c r="K37" s="4">
        <v>6</v>
      </c>
      <c r="L37" s="4">
        <v>3</v>
      </c>
      <c r="M37" s="4">
        <v>2</v>
      </c>
      <c r="N37" s="4">
        <v>0</v>
      </c>
      <c r="O37" s="4">
        <v>0</v>
      </c>
      <c r="P37" s="4">
        <v>18</v>
      </c>
    </row>
    <row r="38" spans="1:16" ht="11.25">
      <c r="A38" s="2" t="s">
        <v>42</v>
      </c>
      <c r="B38" s="4">
        <v>2</v>
      </c>
      <c r="C38" s="4">
        <v>5</v>
      </c>
      <c r="D38" s="4">
        <v>6</v>
      </c>
      <c r="E38" s="4">
        <v>83.3</v>
      </c>
      <c r="F38" s="4">
        <v>5</v>
      </c>
      <c r="G38" s="4">
        <v>8</v>
      </c>
      <c r="H38" s="4">
        <v>62.5</v>
      </c>
      <c r="I38" s="4">
        <v>0</v>
      </c>
      <c r="J38" s="4">
        <v>7</v>
      </c>
      <c r="K38" s="4">
        <v>1</v>
      </c>
      <c r="L38" s="4">
        <v>1</v>
      </c>
      <c r="M38" s="4">
        <v>1</v>
      </c>
      <c r="N38" s="4">
        <v>1</v>
      </c>
      <c r="O38" s="4">
        <v>0</v>
      </c>
      <c r="P38" s="4">
        <v>15</v>
      </c>
    </row>
    <row r="39" spans="1:16" ht="11.25">
      <c r="A39" s="2" t="s">
        <v>43</v>
      </c>
      <c r="B39" s="4">
        <v>2</v>
      </c>
      <c r="C39" s="4">
        <v>9</v>
      </c>
      <c r="D39" s="4">
        <v>29</v>
      </c>
      <c r="E39" s="4">
        <v>31</v>
      </c>
      <c r="F39" s="4">
        <v>4</v>
      </c>
      <c r="G39" s="4">
        <v>5</v>
      </c>
      <c r="H39" s="4">
        <v>80</v>
      </c>
      <c r="I39" s="4">
        <v>2</v>
      </c>
      <c r="J39" s="4">
        <v>15</v>
      </c>
      <c r="K39" s="4">
        <v>9</v>
      </c>
      <c r="L39" s="4">
        <v>3</v>
      </c>
      <c r="M39" s="4">
        <v>3</v>
      </c>
      <c r="N39" s="4">
        <v>0</v>
      </c>
      <c r="O39" s="4">
        <v>2</v>
      </c>
      <c r="P39" s="4">
        <v>24</v>
      </c>
    </row>
    <row r="40" spans="1:16" ht="11.25">
      <c r="A40" s="2" t="s">
        <v>44</v>
      </c>
      <c r="B40" s="4">
        <v>2</v>
      </c>
      <c r="C40" s="4">
        <v>11</v>
      </c>
      <c r="D40" s="4">
        <v>38</v>
      </c>
      <c r="E40" s="4">
        <v>28.9</v>
      </c>
      <c r="F40" s="4">
        <v>10</v>
      </c>
      <c r="G40" s="4">
        <v>11</v>
      </c>
      <c r="H40" s="4">
        <v>90.9</v>
      </c>
      <c r="I40" s="4">
        <v>1</v>
      </c>
      <c r="J40" s="4">
        <v>8</v>
      </c>
      <c r="K40" s="4">
        <v>8</v>
      </c>
      <c r="L40" s="4">
        <v>6</v>
      </c>
      <c r="M40" s="4">
        <v>1.333</v>
      </c>
      <c r="N40" s="4">
        <v>1</v>
      </c>
      <c r="O40" s="4">
        <v>3</v>
      </c>
      <c r="P40" s="4">
        <v>33</v>
      </c>
    </row>
    <row r="41" spans="1:16" ht="11.25">
      <c r="A41" s="2" t="s">
        <v>45</v>
      </c>
      <c r="B41" s="4">
        <v>1</v>
      </c>
      <c r="C41" s="4">
        <v>8</v>
      </c>
      <c r="D41" s="4">
        <v>13</v>
      </c>
      <c r="E41" s="4">
        <v>61.5</v>
      </c>
      <c r="F41" s="4">
        <v>4</v>
      </c>
      <c r="G41" s="4">
        <v>4</v>
      </c>
      <c r="H41" s="4">
        <v>100</v>
      </c>
      <c r="I41" s="4">
        <v>1</v>
      </c>
      <c r="J41" s="4">
        <v>4</v>
      </c>
      <c r="K41" s="4">
        <v>2</v>
      </c>
      <c r="L41" s="4">
        <v>1</v>
      </c>
      <c r="M41" s="4">
        <v>2</v>
      </c>
      <c r="N41" s="4">
        <v>0</v>
      </c>
      <c r="O41" s="4">
        <v>1</v>
      </c>
      <c r="P41" s="4">
        <v>21</v>
      </c>
    </row>
    <row r="42" spans="1:16" ht="11.25">
      <c r="A42" s="2" t="s">
        <v>46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26" ht="11.25">
      <c r="A43" s="1" t="s">
        <v>203</v>
      </c>
      <c r="B43" s="3">
        <f>SUM(B35:B42)</f>
        <v>13</v>
      </c>
      <c r="C43" s="3">
        <f>SUM(C35:C42)</f>
        <v>59</v>
      </c>
      <c r="D43" s="3">
        <f>SUM(D35:D42)</f>
        <v>151</v>
      </c>
      <c r="E43" s="6">
        <f>+C43/D43</f>
        <v>0.39072847682119205</v>
      </c>
      <c r="F43" s="3">
        <f>SUM(F35:F42)</f>
        <v>40</v>
      </c>
      <c r="G43" s="3">
        <f>SUM(G35:G42)</f>
        <v>50</v>
      </c>
      <c r="H43" s="6">
        <f>+F43/G43</f>
        <v>0.8</v>
      </c>
      <c r="I43" s="3">
        <f>SUM(I35:I42)</f>
        <v>9</v>
      </c>
      <c r="J43" s="3">
        <f>SUM(J35:J42)</f>
        <v>63</v>
      </c>
      <c r="K43" s="3">
        <f>SUM(K35:K42)</f>
        <v>37</v>
      </c>
      <c r="L43" s="3">
        <f>SUM(L35:L42)</f>
        <v>23</v>
      </c>
      <c r="M43" s="6">
        <f>+K43/L43</f>
        <v>1.608695652173913</v>
      </c>
      <c r="N43" s="3">
        <f>SUM(N35:N42)</f>
        <v>4</v>
      </c>
      <c r="O43" s="3">
        <f>SUM(O35:O42)</f>
        <v>11</v>
      </c>
      <c r="P43" s="3">
        <f>SUM(P35:P42)</f>
        <v>167</v>
      </c>
      <c r="Q43" s="7">
        <f>SUM(R43:Z43)</f>
        <v>870.5</v>
      </c>
      <c r="R43" s="8">
        <f>+P43</f>
        <v>167</v>
      </c>
      <c r="S43" s="8">
        <f>+J43*1.7</f>
        <v>107.1</v>
      </c>
      <c r="T43" s="8">
        <f>+K43*3</f>
        <v>111</v>
      </c>
      <c r="U43" s="8">
        <f>+I43*4</f>
        <v>36</v>
      </c>
      <c r="V43" s="8">
        <f>O43*4.4</f>
        <v>48.400000000000006</v>
      </c>
      <c r="W43" s="8">
        <f>+N43*6.5</f>
        <v>26</v>
      </c>
      <c r="X43" s="5">
        <f>IF(E43&lt;0.414,70,IF(E43&lt;0.427,85,IF(E43&lt;0.437,100,IF(E43&lt;0.444,115,IF(E43&lt;0.452,130,IF(E43&lt;0.46,145,IF(E43&lt;0.469,160,IF(E43&lt;0.481,175,190))))))))</f>
        <v>70</v>
      </c>
      <c r="Y43" s="5">
        <f>IF(H43&lt;0.687,70,IF(H43&lt;0.719,85,IF(H43&lt;0.74,100,IF(H43&lt;0.758,115,IF(H43&lt;0.776,130,IF(H43&lt;0.789,145,IF(H43&lt;0.804,160,IF(H43&lt;0.827,175,190))))))))</f>
        <v>160</v>
      </c>
      <c r="Z43" s="5">
        <f>IF(M43&lt;1.15,70,IF(M43&lt;1.29,85,IF(M43&lt;1.4,100,IF(M43&lt;1.5,115,IF(M43&lt;1.59,130,IF(M43&lt;1.72,145,IF(M43&lt;1.89,160,IF(M43&lt;2.09,175,190))))))))</f>
        <v>145</v>
      </c>
    </row>
    <row r="45" spans="1:16" ht="11.25">
      <c r="A45" s="1" t="s">
        <v>179</v>
      </c>
      <c r="B45" s="3" t="s">
        <v>0</v>
      </c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6</v>
      </c>
      <c r="I45" s="3" t="s">
        <v>7</v>
      </c>
      <c r="J45" s="3" t="s">
        <v>8</v>
      </c>
      <c r="K45" s="3" t="s">
        <v>9</v>
      </c>
      <c r="L45" s="3" t="s">
        <v>10</v>
      </c>
      <c r="M45" s="3" t="s">
        <v>11</v>
      </c>
      <c r="N45" s="3" t="s">
        <v>12</v>
      </c>
      <c r="O45" s="3" t="s">
        <v>13</v>
      </c>
      <c r="P45" s="3" t="s">
        <v>14</v>
      </c>
    </row>
    <row r="46" spans="1:16" ht="11.25">
      <c r="A46" s="2" t="s">
        <v>47</v>
      </c>
      <c r="B46" s="4">
        <v>1</v>
      </c>
      <c r="C46" s="4">
        <v>7</v>
      </c>
      <c r="D46" s="4">
        <v>12</v>
      </c>
      <c r="E46" s="4">
        <v>58.3</v>
      </c>
      <c r="F46" s="4">
        <v>6</v>
      </c>
      <c r="G46" s="4">
        <v>6</v>
      </c>
      <c r="H46" s="4">
        <v>100</v>
      </c>
      <c r="I46" s="4">
        <v>1</v>
      </c>
      <c r="J46" s="4">
        <v>6</v>
      </c>
      <c r="K46" s="4">
        <v>1</v>
      </c>
      <c r="L46" s="4">
        <v>3</v>
      </c>
      <c r="M46" s="4">
        <v>0.333</v>
      </c>
      <c r="N46" s="4">
        <v>0</v>
      </c>
      <c r="O46" s="4">
        <v>0</v>
      </c>
      <c r="P46" s="4">
        <v>21</v>
      </c>
    </row>
    <row r="47" spans="1:16" ht="11.25">
      <c r="A47" s="2" t="s">
        <v>48</v>
      </c>
      <c r="B47" s="4">
        <v>2</v>
      </c>
      <c r="C47" s="4">
        <v>11</v>
      </c>
      <c r="D47" s="4">
        <v>24</v>
      </c>
      <c r="E47" s="4">
        <v>45.8</v>
      </c>
      <c r="F47" s="4">
        <v>0</v>
      </c>
      <c r="G47" s="4">
        <v>0</v>
      </c>
      <c r="H47" s="4">
        <v>0</v>
      </c>
      <c r="I47" s="4">
        <v>3</v>
      </c>
      <c r="J47" s="4">
        <v>11</v>
      </c>
      <c r="K47" s="4">
        <v>2</v>
      </c>
      <c r="L47" s="4">
        <v>3</v>
      </c>
      <c r="M47" s="4">
        <v>0.667</v>
      </c>
      <c r="N47" s="4">
        <v>0</v>
      </c>
      <c r="O47" s="4">
        <v>3</v>
      </c>
      <c r="P47" s="4">
        <v>25</v>
      </c>
    </row>
    <row r="48" spans="1:16" ht="11.25">
      <c r="A48" s="2" t="s">
        <v>49</v>
      </c>
      <c r="B48" s="4">
        <v>2</v>
      </c>
      <c r="C48" s="4">
        <v>14</v>
      </c>
      <c r="D48" s="4">
        <v>28</v>
      </c>
      <c r="E48" s="4">
        <v>50</v>
      </c>
      <c r="F48" s="4">
        <v>10</v>
      </c>
      <c r="G48" s="4">
        <v>10</v>
      </c>
      <c r="H48" s="4">
        <v>100</v>
      </c>
      <c r="I48" s="4">
        <v>3</v>
      </c>
      <c r="J48" s="4">
        <v>17</v>
      </c>
      <c r="K48" s="4">
        <v>2</v>
      </c>
      <c r="L48" s="4">
        <v>6</v>
      </c>
      <c r="M48" s="4">
        <v>0.333</v>
      </c>
      <c r="N48" s="4">
        <v>6</v>
      </c>
      <c r="O48" s="4">
        <v>0</v>
      </c>
      <c r="P48" s="4">
        <v>41</v>
      </c>
    </row>
    <row r="49" spans="1:16" ht="11.25">
      <c r="A49" s="2" t="s">
        <v>50</v>
      </c>
      <c r="B49" s="4">
        <v>1</v>
      </c>
      <c r="C49" s="4">
        <v>9</v>
      </c>
      <c r="D49" s="4">
        <v>16</v>
      </c>
      <c r="E49" s="4">
        <v>56.2</v>
      </c>
      <c r="F49" s="4">
        <v>13</v>
      </c>
      <c r="G49" s="4">
        <v>17</v>
      </c>
      <c r="H49" s="4">
        <v>76.5</v>
      </c>
      <c r="I49" s="4">
        <v>3</v>
      </c>
      <c r="J49" s="4">
        <v>3</v>
      </c>
      <c r="K49" s="4">
        <v>2</v>
      </c>
      <c r="L49" s="4">
        <v>6</v>
      </c>
      <c r="M49" s="4">
        <v>0.333</v>
      </c>
      <c r="N49" s="4">
        <v>0</v>
      </c>
      <c r="O49" s="4">
        <v>0</v>
      </c>
      <c r="P49" s="4">
        <v>34</v>
      </c>
    </row>
    <row r="50" spans="1:16" ht="11.25">
      <c r="A50" s="2" t="s">
        <v>51</v>
      </c>
      <c r="B50" s="4">
        <v>2</v>
      </c>
      <c r="C50" s="4">
        <v>8</v>
      </c>
      <c r="D50" s="4">
        <v>16</v>
      </c>
      <c r="E50" s="4">
        <v>50</v>
      </c>
      <c r="F50" s="4">
        <v>0</v>
      </c>
      <c r="G50" s="4">
        <v>0</v>
      </c>
      <c r="H50" s="4">
        <v>0</v>
      </c>
      <c r="I50" s="4">
        <v>0</v>
      </c>
      <c r="J50" s="4">
        <v>14</v>
      </c>
      <c r="K50" s="4">
        <v>0</v>
      </c>
      <c r="L50" s="4">
        <v>3</v>
      </c>
      <c r="M50" s="4">
        <v>0</v>
      </c>
      <c r="N50" s="4">
        <v>1</v>
      </c>
      <c r="O50" s="4">
        <v>1</v>
      </c>
      <c r="P50" s="4">
        <v>16</v>
      </c>
    </row>
    <row r="51" spans="1:16" ht="11.25">
      <c r="A51" s="2" t="s">
        <v>52</v>
      </c>
      <c r="B51" s="4">
        <v>2</v>
      </c>
      <c r="C51" s="4">
        <v>15</v>
      </c>
      <c r="D51" s="4">
        <v>24</v>
      </c>
      <c r="E51" s="4">
        <v>62.5</v>
      </c>
      <c r="F51" s="4">
        <v>4</v>
      </c>
      <c r="G51" s="4">
        <v>9</v>
      </c>
      <c r="H51" s="4">
        <v>44.4</v>
      </c>
      <c r="I51" s="4">
        <v>0</v>
      </c>
      <c r="J51" s="4">
        <v>6</v>
      </c>
      <c r="K51" s="4">
        <v>3</v>
      </c>
      <c r="L51" s="4">
        <v>2</v>
      </c>
      <c r="M51" s="4">
        <v>1.5</v>
      </c>
      <c r="N51" s="4">
        <v>1</v>
      </c>
      <c r="O51" s="4">
        <v>2</v>
      </c>
      <c r="P51" s="4">
        <v>34</v>
      </c>
    </row>
    <row r="52" spans="1:16" ht="11.25">
      <c r="A52" s="2" t="s">
        <v>53</v>
      </c>
      <c r="B52" s="4">
        <v>2</v>
      </c>
      <c r="C52" s="4">
        <v>19</v>
      </c>
      <c r="D52" s="4">
        <v>38</v>
      </c>
      <c r="E52" s="4">
        <v>50</v>
      </c>
      <c r="F52" s="4">
        <v>18</v>
      </c>
      <c r="G52" s="4">
        <v>22</v>
      </c>
      <c r="H52" s="4">
        <v>81.8</v>
      </c>
      <c r="I52" s="4">
        <v>0</v>
      </c>
      <c r="J52" s="4">
        <v>15</v>
      </c>
      <c r="K52" s="4">
        <v>3</v>
      </c>
      <c r="L52" s="4">
        <v>9</v>
      </c>
      <c r="M52" s="4">
        <v>0.333</v>
      </c>
      <c r="N52" s="4">
        <v>1</v>
      </c>
      <c r="O52" s="4">
        <v>1</v>
      </c>
      <c r="P52" s="4">
        <v>56</v>
      </c>
    </row>
    <row r="53" spans="1:16" ht="11.25">
      <c r="A53" s="2" t="s">
        <v>54</v>
      </c>
      <c r="B53" s="4">
        <v>2</v>
      </c>
      <c r="C53" s="4">
        <v>8</v>
      </c>
      <c r="D53" s="4">
        <v>15</v>
      </c>
      <c r="E53" s="4">
        <v>53.3</v>
      </c>
      <c r="F53" s="4">
        <v>0</v>
      </c>
      <c r="G53" s="4">
        <v>0</v>
      </c>
      <c r="H53" s="4">
        <v>0</v>
      </c>
      <c r="I53" s="4">
        <v>3</v>
      </c>
      <c r="J53" s="4">
        <v>3</v>
      </c>
      <c r="K53" s="4">
        <v>1</v>
      </c>
      <c r="L53" s="4">
        <v>2</v>
      </c>
      <c r="M53" s="4">
        <v>0.5</v>
      </c>
      <c r="N53" s="4">
        <v>1</v>
      </c>
      <c r="O53" s="4">
        <v>2</v>
      </c>
      <c r="P53" s="4">
        <v>19</v>
      </c>
    </row>
    <row r="54" spans="1:26" ht="11.25">
      <c r="A54" s="1" t="s">
        <v>203</v>
      </c>
      <c r="B54" s="3">
        <f>SUM(B46:B53)</f>
        <v>14</v>
      </c>
      <c r="C54" s="3">
        <f>SUM(C46:C53)</f>
        <v>91</v>
      </c>
      <c r="D54" s="3">
        <f>SUM(D46:D53)</f>
        <v>173</v>
      </c>
      <c r="E54" s="6">
        <f>+C54/D54</f>
        <v>0.5260115606936416</v>
      </c>
      <c r="F54" s="3">
        <f>SUM(F46:F53)</f>
        <v>51</v>
      </c>
      <c r="G54" s="3">
        <f>SUM(G46:G53)</f>
        <v>64</v>
      </c>
      <c r="H54" s="6">
        <f>+F54/G54</f>
        <v>0.796875</v>
      </c>
      <c r="I54" s="3">
        <f>SUM(I46:I53)</f>
        <v>13</v>
      </c>
      <c r="J54" s="3">
        <f>SUM(J46:J53)</f>
        <v>75</v>
      </c>
      <c r="K54" s="3">
        <f>SUM(K46:K53)</f>
        <v>14</v>
      </c>
      <c r="L54" s="3">
        <f>SUM(L46:L53)</f>
        <v>34</v>
      </c>
      <c r="M54" s="6">
        <f>+K54/L54</f>
        <v>0.4117647058823529</v>
      </c>
      <c r="N54" s="3">
        <f>SUM(N46:N53)</f>
        <v>10</v>
      </c>
      <c r="O54" s="3">
        <f>SUM(O46:O53)</f>
        <v>9</v>
      </c>
      <c r="P54" s="3">
        <f>SUM(P46:P53)</f>
        <v>246</v>
      </c>
      <c r="Q54" s="7">
        <f>SUM(R54:Z54)</f>
        <v>992.1</v>
      </c>
      <c r="R54" s="8">
        <f>+P54</f>
        <v>246</v>
      </c>
      <c r="S54" s="8">
        <f>+J54*1.7</f>
        <v>127.5</v>
      </c>
      <c r="T54" s="8">
        <f>+K54*3</f>
        <v>42</v>
      </c>
      <c r="U54" s="8">
        <f>+I54*4</f>
        <v>52</v>
      </c>
      <c r="V54" s="8">
        <f>O54*4.4</f>
        <v>39.6</v>
      </c>
      <c r="W54" s="8">
        <f>+N54*6.5</f>
        <v>65</v>
      </c>
      <c r="X54" s="5">
        <f>IF(E54&lt;0.414,70,IF(E54&lt;0.427,85,IF(E54&lt;0.437,100,IF(E54&lt;0.444,115,IF(E54&lt;0.452,130,IF(E54&lt;0.46,145,IF(E54&lt;0.469,160,IF(E54&lt;0.481,175,190))))))))</f>
        <v>190</v>
      </c>
      <c r="Y54" s="5">
        <f>IF(H54&lt;0.687,70,IF(H54&lt;0.719,85,IF(H54&lt;0.74,100,IF(H54&lt;0.758,115,IF(H54&lt;0.776,130,IF(H54&lt;0.789,145,IF(H54&lt;0.804,160,IF(H54&lt;0.827,175,190))))))))</f>
        <v>160</v>
      </c>
      <c r="Z54" s="5">
        <f>IF(M54&lt;1.15,70,IF(M54&lt;1.29,85,IF(M54&lt;1.4,100,IF(M54&lt;1.5,115,IF(M54&lt;1.59,130,IF(M54&lt;1.72,145,IF(M54&lt;1.89,160,IF(M54&lt;2.09,175,190))))))))</f>
        <v>70</v>
      </c>
    </row>
    <row r="56" spans="1:16" ht="11.25">
      <c r="A56" s="1" t="s">
        <v>180</v>
      </c>
      <c r="B56" s="3" t="s">
        <v>0</v>
      </c>
      <c r="C56" s="3" t="s">
        <v>1</v>
      </c>
      <c r="D56" s="3" t="s">
        <v>2</v>
      </c>
      <c r="E56" s="3" t="s">
        <v>3</v>
      </c>
      <c r="F56" s="3" t="s">
        <v>4</v>
      </c>
      <c r="G56" s="3" t="s">
        <v>5</v>
      </c>
      <c r="H56" s="3" t="s">
        <v>6</v>
      </c>
      <c r="I56" s="3" t="s">
        <v>7</v>
      </c>
      <c r="J56" s="3" t="s">
        <v>8</v>
      </c>
      <c r="K56" s="3" t="s">
        <v>9</v>
      </c>
      <c r="L56" s="3" t="s">
        <v>10</v>
      </c>
      <c r="M56" s="3" t="s">
        <v>11</v>
      </c>
      <c r="N56" s="3" t="s">
        <v>12</v>
      </c>
      <c r="O56" s="3" t="s">
        <v>13</v>
      </c>
      <c r="P56" s="3" t="s">
        <v>14</v>
      </c>
    </row>
    <row r="57" spans="1:16" ht="11.25">
      <c r="A57" s="2" t="s">
        <v>55</v>
      </c>
      <c r="B57" s="4">
        <v>2</v>
      </c>
      <c r="C57" s="4">
        <v>8</v>
      </c>
      <c r="D57" s="4">
        <v>18</v>
      </c>
      <c r="E57" s="4">
        <v>44.4</v>
      </c>
      <c r="F57" s="4">
        <v>3</v>
      </c>
      <c r="G57" s="4">
        <v>5</v>
      </c>
      <c r="H57" s="4">
        <v>60</v>
      </c>
      <c r="I57" s="4">
        <v>3</v>
      </c>
      <c r="J57" s="4">
        <v>8</v>
      </c>
      <c r="K57" s="4">
        <v>5</v>
      </c>
      <c r="L57" s="4">
        <v>1</v>
      </c>
      <c r="M57" s="4">
        <v>5</v>
      </c>
      <c r="N57" s="4">
        <v>3</v>
      </c>
      <c r="O57" s="4">
        <v>6</v>
      </c>
      <c r="P57" s="4">
        <v>22</v>
      </c>
    </row>
    <row r="58" spans="1:16" ht="11.25">
      <c r="A58" s="2" t="s">
        <v>56</v>
      </c>
      <c r="B58" s="4">
        <v>1</v>
      </c>
      <c r="C58" s="4">
        <v>4</v>
      </c>
      <c r="D58" s="4">
        <v>7</v>
      </c>
      <c r="E58" s="4">
        <v>57.1</v>
      </c>
      <c r="F58" s="4">
        <v>2</v>
      </c>
      <c r="G58" s="4">
        <v>2</v>
      </c>
      <c r="H58" s="4">
        <v>100</v>
      </c>
      <c r="I58" s="4">
        <v>4</v>
      </c>
      <c r="J58" s="4">
        <v>1</v>
      </c>
      <c r="K58" s="4">
        <v>3</v>
      </c>
      <c r="L58" s="4">
        <v>1</v>
      </c>
      <c r="M58" s="4">
        <v>3</v>
      </c>
      <c r="N58" s="4">
        <v>0</v>
      </c>
      <c r="O58" s="4">
        <v>0</v>
      </c>
      <c r="P58" s="4">
        <v>14</v>
      </c>
    </row>
    <row r="59" spans="1:16" ht="11.25">
      <c r="A59" s="2" t="s">
        <v>57</v>
      </c>
      <c r="B59" s="4">
        <v>2</v>
      </c>
      <c r="C59" s="4">
        <v>9</v>
      </c>
      <c r="D59" s="4">
        <v>18</v>
      </c>
      <c r="E59" s="4">
        <v>50</v>
      </c>
      <c r="F59" s="4">
        <v>7</v>
      </c>
      <c r="G59" s="4">
        <v>8</v>
      </c>
      <c r="H59" s="4">
        <v>87.5</v>
      </c>
      <c r="I59" s="4">
        <v>0</v>
      </c>
      <c r="J59" s="4">
        <v>14</v>
      </c>
      <c r="K59" s="4">
        <v>2</v>
      </c>
      <c r="L59" s="4">
        <v>4</v>
      </c>
      <c r="M59" s="4">
        <v>0.5</v>
      </c>
      <c r="N59" s="4">
        <v>2</v>
      </c>
      <c r="O59" s="4">
        <v>0</v>
      </c>
      <c r="P59" s="4">
        <v>25</v>
      </c>
    </row>
    <row r="60" spans="1:16" ht="11.25">
      <c r="A60" s="2" t="s">
        <v>58</v>
      </c>
      <c r="B60" s="4">
        <v>2</v>
      </c>
      <c r="C60" s="4">
        <v>16</v>
      </c>
      <c r="D60" s="4">
        <v>29</v>
      </c>
      <c r="E60" s="4">
        <v>55.2</v>
      </c>
      <c r="F60" s="4">
        <v>4</v>
      </c>
      <c r="G60" s="4">
        <v>5</v>
      </c>
      <c r="H60" s="4">
        <v>80</v>
      </c>
      <c r="I60" s="4">
        <v>5</v>
      </c>
      <c r="J60" s="4">
        <v>8</v>
      </c>
      <c r="K60" s="4">
        <v>3</v>
      </c>
      <c r="L60" s="4">
        <v>6</v>
      </c>
      <c r="M60" s="4">
        <v>0.5</v>
      </c>
      <c r="N60" s="4">
        <v>0</v>
      </c>
      <c r="O60" s="4">
        <v>2</v>
      </c>
      <c r="P60" s="4">
        <v>41</v>
      </c>
    </row>
    <row r="61" spans="1:16" ht="11.25">
      <c r="A61" s="2" t="s">
        <v>59</v>
      </c>
      <c r="B61" s="4">
        <v>1</v>
      </c>
      <c r="C61" s="4">
        <v>10</v>
      </c>
      <c r="D61" s="4">
        <v>25</v>
      </c>
      <c r="E61" s="4">
        <v>40</v>
      </c>
      <c r="F61" s="4">
        <v>4</v>
      </c>
      <c r="G61" s="4">
        <v>6</v>
      </c>
      <c r="H61" s="4">
        <v>66.7</v>
      </c>
      <c r="I61" s="4">
        <v>0</v>
      </c>
      <c r="J61" s="4">
        <v>2</v>
      </c>
      <c r="K61" s="4">
        <v>6</v>
      </c>
      <c r="L61" s="4">
        <v>3</v>
      </c>
      <c r="M61" s="4">
        <v>2</v>
      </c>
      <c r="N61" s="4">
        <v>0</v>
      </c>
      <c r="O61" s="4">
        <v>1</v>
      </c>
      <c r="P61" s="4">
        <v>24</v>
      </c>
    </row>
    <row r="62" spans="1:16" ht="11.25">
      <c r="A62" s="2" t="s">
        <v>60</v>
      </c>
      <c r="B62" s="4">
        <v>2</v>
      </c>
      <c r="C62" s="4">
        <v>11</v>
      </c>
      <c r="D62" s="4">
        <v>20</v>
      </c>
      <c r="E62" s="4">
        <v>55</v>
      </c>
      <c r="F62" s="4">
        <v>6</v>
      </c>
      <c r="G62" s="4">
        <v>7</v>
      </c>
      <c r="H62" s="4">
        <v>85.7</v>
      </c>
      <c r="I62" s="4">
        <v>0</v>
      </c>
      <c r="J62" s="4">
        <v>5</v>
      </c>
      <c r="K62" s="4">
        <v>1</v>
      </c>
      <c r="L62" s="4">
        <v>1</v>
      </c>
      <c r="M62" s="4">
        <v>1</v>
      </c>
      <c r="N62" s="4">
        <v>3</v>
      </c>
      <c r="O62" s="4">
        <v>2</v>
      </c>
      <c r="P62" s="4">
        <v>28</v>
      </c>
    </row>
    <row r="63" spans="1:16" ht="11.25">
      <c r="A63" s="2" t="s">
        <v>61</v>
      </c>
      <c r="B63" s="4">
        <v>2</v>
      </c>
      <c r="C63" s="4">
        <v>6</v>
      </c>
      <c r="D63" s="4">
        <v>16</v>
      </c>
      <c r="E63" s="4">
        <v>37.5</v>
      </c>
      <c r="F63" s="4">
        <v>1</v>
      </c>
      <c r="G63" s="4">
        <v>1</v>
      </c>
      <c r="H63" s="4">
        <v>100</v>
      </c>
      <c r="I63" s="4">
        <v>0</v>
      </c>
      <c r="J63" s="4">
        <v>14</v>
      </c>
      <c r="K63" s="4">
        <v>2</v>
      </c>
      <c r="L63" s="4">
        <v>3</v>
      </c>
      <c r="M63" s="4">
        <v>0.667</v>
      </c>
      <c r="N63" s="4">
        <v>0</v>
      </c>
      <c r="O63" s="4">
        <v>3</v>
      </c>
      <c r="P63" s="4">
        <v>13</v>
      </c>
    </row>
    <row r="64" spans="1:16" ht="11.25">
      <c r="A64" s="2" t="s">
        <v>62</v>
      </c>
      <c r="B64" s="4">
        <v>1</v>
      </c>
      <c r="C64" s="4">
        <v>2</v>
      </c>
      <c r="D64" s="4">
        <v>6</v>
      </c>
      <c r="E64" s="4">
        <v>33.3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2</v>
      </c>
      <c r="L64" s="4">
        <v>1</v>
      </c>
      <c r="M64" s="4">
        <v>2</v>
      </c>
      <c r="N64" s="4">
        <v>0</v>
      </c>
      <c r="O64" s="4">
        <v>0</v>
      </c>
      <c r="P64" s="4">
        <v>4</v>
      </c>
    </row>
    <row r="65" spans="1:26" ht="11.25">
      <c r="A65" s="1" t="s">
        <v>203</v>
      </c>
      <c r="B65" s="3">
        <f>SUM(B57:B64)</f>
        <v>13</v>
      </c>
      <c r="C65" s="3">
        <f>SUM(C57:C64)</f>
        <v>66</v>
      </c>
      <c r="D65" s="3">
        <f>SUM(D57:D64)</f>
        <v>139</v>
      </c>
      <c r="E65" s="6">
        <f>+C65/D65</f>
        <v>0.4748201438848921</v>
      </c>
      <c r="F65" s="3">
        <f>SUM(F57:F64)</f>
        <v>27</v>
      </c>
      <c r="G65" s="3">
        <f>SUM(G57:G64)</f>
        <v>34</v>
      </c>
      <c r="H65" s="6">
        <f>+F65/G65</f>
        <v>0.7941176470588235</v>
      </c>
      <c r="I65" s="3">
        <f>SUM(I57:I64)</f>
        <v>12</v>
      </c>
      <c r="J65" s="3">
        <f>SUM(J57:J64)</f>
        <v>52</v>
      </c>
      <c r="K65" s="3">
        <f>SUM(K57:K64)</f>
        <v>24</v>
      </c>
      <c r="L65" s="3">
        <f>SUM(L57:L64)</f>
        <v>20</v>
      </c>
      <c r="M65" s="6">
        <f>+K65/L65</f>
        <v>1.2</v>
      </c>
      <c r="N65" s="3">
        <f>SUM(N57:N64)</f>
        <v>8</v>
      </c>
      <c r="O65" s="3">
        <f>SUM(O57:O64)</f>
        <v>14</v>
      </c>
      <c r="P65" s="3">
        <f>SUM(P57:P64)</f>
        <v>171</v>
      </c>
      <c r="Q65" s="7">
        <f>SUM(R65:Z65)</f>
        <v>913</v>
      </c>
      <c r="R65" s="8">
        <f>+P65</f>
        <v>171</v>
      </c>
      <c r="S65" s="8">
        <f>+J65*1.7</f>
        <v>88.39999999999999</v>
      </c>
      <c r="T65" s="8">
        <f>+K65*3</f>
        <v>72</v>
      </c>
      <c r="U65" s="8">
        <f>+I65*4</f>
        <v>48</v>
      </c>
      <c r="V65" s="8">
        <f>O65*4.4</f>
        <v>61.60000000000001</v>
      </c>
      <c r="W65" s="8">
        <f>+N65*6.5</f>
        <v>52</v>
      </c>
      <c r="X65" s="5">
        <f>IF(E65&lt;0.414,70,IF(E65&lt;0.427,85,IF(E65&lt;0.437,100,IF(E65&lt;0.444,115,IF(E65&lt;0.452,130,IF(E65&lt;0.46,145,IF(E65&lt;0.469,160,IF(E65&lt;0.481,175,190))))))))</f>
        <v>175</v>
      </c>
      <c r="Y65" s="5">
        <f>IF(H65&lt;0.687,70,IF(H65&lt;0.719,85,IF(H65&lt;0.74,100,IF(H65&lt;0.758,115,IF(H65&lt;0.776,130,IF(H65&lt;0.789,145,IF(H65&lt;0.804,160,IF(H65&lt;0.827,175,190))))))))</f>
        <v>160</v>
      </c>
      <c r="Z65" s="5">
        <f>IF(M65&lt;1.15,70,IF(M65&lt;1.29,85,IF(M65&lt;1.4,100,IF(M65&lt;1.5,115,IF(M65&lt;1.59,130,IF(M65&lt;1.72,145,IF(M65&lt;1.89,160,IF(M65&lt;2.09,175,190))))))))</f>
        <v>85</v>
      </c>
    </row>
    <row r="67" spans="1:16" ht="11.25">
      <c r="A67" s="1" t="s">
        <v>181</v>
      </c>
      <c r="B67" s="3" t="s">
        <v>0</v>
      </c>
      <c r="C67" s="3" t="s">
        <v>1</v>
      </c>
      <c r="D67" s="3" t="s">
        <v>2</v>
      </c>
      <c r="E67" s="3" t="s">
        <v>3</v>
      </c>
      <c r="F67" s="3" t="s">
        <v>4</v>
      </c>
      <c r="G67" s="3" t="s">
        <v>5</v>
      </c>
      <c r="H67" s="3" t="s">
        <v>6</v>
      </c>
      <c r="I67" s="3" t="s">
        <v>7</v>
      </c>
      <c r="J67" s="3" t="s">
        <v>8</v>
      </c>
      <c r="K67" s="3" t="s">
        <v>9</v>
      </c>
      <c r="L67" s="3" t="s">
        <v>10</v>
      </c>
      <c r="M67" s="3" t="s">
        <v>11</v>
      </c>
      <c r="N67" s="3" t="s">
        <v>12</v>
      </c>
      <c r="O67" s="3" t="s">
        <v>13</v>
      </c>
      <c r="P67" s="3" t="s">
        <v>14</v>
      </c>
    </row>
    <row r="68" spans="1:16" ht="11.25">
      <c r="A68" s="2" t="s">
        <v>63</v>
      </c>
      <c r="B68" s="4">
        <v>2</v>
      </c>
      <c r="C68" s="4">
        <v>4</v>
      </c>
      <c r="D68" s="4">
        <v>4</v>
      </c>
      <c r="E68" s="4">
        <v>100</v>
      </c>
      <c r="F68" s="4">
        <v>4</v>
      </c>
      <c r="G68" s="4">
        <v>8</v>
      </c>
      <c r="H68" s="4">
        <v>50</v>
      </c>
      <c r="I68" s="4">
        <v>0</v>
      </c>
      <c r="J68" s="4">
        <v>17</v>
      </c>
      <c r="K68" s="4">
        <v>2</v>
      </c>
      <c r="L68" s="4">
        <v>1</v>
      </c>
      <c r="M68" s="4">
        <v>2</v>
      </c>
      <c r="N68" s="4">
        <v>1</v>
      </c>
      <c r="O68" s="4">
        <v>3</v>
      </c>
      <c r="P68" s="4">
        <v>12</v>
      </c>
    </row>
    <row r="69" spans="1:16" ht="11.25">
      <c r="A69" s="2" t="s">
        <v>64</v>
      </c>
      <c r="B69" s="4">
        <v>2</v>
      </c>
      <c r="C69" s="4">
        <v>14</v>
      </c>
      <c r="D69" s="4">
        <v>26</v>
      </c>
      <c r="E69" s="4">
        <v>53.8</v>
      </c>
      <c r="F69" s="4">
        <v>8</v>
      </c>
      <c r="G69" s="4">
        <v>9</v>
      </c>
      <c r="H69" s="4">
        <v>88.9</v>
      </c>
      <c r="I69" s="4">
        <v>0</v>
      </c>
      <c r="J69" s="4">
        <v>2</v>
      </c>
      <c r="K69" s="4">
        <v>19</v>
      </c>
      <c r="L69" s="4">
        <v>6</v>
      </c>
      <c r="M69" s="4">
        <v>3.167</v>
      </c>
      <c r="N69" s="4">
        <v>2</v>
      </c>
      <c r="O69" s="4">
        <v>13</v>
      </c>
      <c r="P69" s="4">
        <v>36</v>
      </c>
    </row>
    <row r="70" spans="1:16" ht="11.25">
      <c r="A70" s="2" t="s">
        <v>65</v>
      </c>
      <c r="B70" s="4">
        <v>2</v>
      </c>
      <c r="C70" s="4">
        <v>8</v>
      </c>
      <c r="D70" s="4">
        <v>18</v>
      </c>
      <c r="E70" s="4">
        <v>44.4</v>
      </c>
      <c r="F70" s="4">
        <v>4</v>
      </c>
      <c r="G70" s="4">
        <v>4</v>
      </c>
      <c r="H70" s="4">
        <v>100</v>
      </c>
      <c r="I70" s="4">
        <v>0</v>
      </c>
      <c r="J70" s="4">
        <v>24</v>
      </c>
      <c r="K70" s="4">
        <v>3</v>
      </c>
      <c r="L70" s="4">
        <v>3</v>
      </c>
      <c r="M70" s="4">
        <v>1</v>
      </c>
      <c r="N70" s="4">
        <v>3</v>
      </c>
      <c r="O70" s="4">
        <v>0</v>
      </c>
      <c r="P70" s="4">
        <v>20</v>
      </c>
    </row>
    <row r="71" spans="1:16" ht="11.25">
      <c r="A71" s="2" t="s">
        <v>66</v>
      </c>
      <c r="B71" s="4">
        <v>1</v>
      </c>
      <c r="C71" s="4">
        <v>11</v>
      </c>
      <c r="D71" s="4">
        <v>24</v>
      </c>
      <c r="E71" s="4">
        <v>45.8</v>
      </c>
      <c r="F71" s="4">
        <v>3</v>
      </c>
      <c r="G71" s="4">
        <v>4</v>
      </c>
      <c r="H71" s="4">
        <v>75</v>
      </c>
      <c r="I71" s="4">
        <v>4</v>
      </c>
      <c r="J71" s="4">
        <v>8</v>
      </c>
      <c r="K71" s="4">
        <v>7</v>
      </c>
      <c r="L71" s="4">
        <v>2</v>
      </c>
      <c r="M71" s="4">
        <v>3.5</v>
      </c>
      <c r="N71" s="4">
        <v>0</v>
      </c>
      <c r="O71" s="4">
        <v>6</v>
      </c>
      <c r="P71" s="4">
        <v>29</v>
      </c>
    </row>
    <row r="72" spans="1:16" ht="11.25">
      <c r="A72" s="2" t="s">
        <v>67</v>
      </c>
      <c r="B72" s="4">
        <v>2</v>
      </c>
      <c r="C72" s="4">
        <v>5</v>
      </c>
      <c r="D72" s="4">
        <v>10</v>
      </c>
      <c r="E72" s="4">
        <v>50</v>
      </c>
      <c r="F72" s="4">
        <v>0</v>
      </c>
      <c r="G72" s="4">
        <v>0</v>
      </c>
      <c r="H72" s="4">
        <v>0</v>
      </c>
      <c r="I72" s="4">
        <v>0</v>
      </c>
      <c r="J72" s="4">
        <v>9</v>
      </c>
      <c r="K72" s="4">
        <v>1</v>
      </c>
      <c r="L72" s="4">
        <v>1</v>
      </c>
      <c r="M72" s="4">
        <v>1</v>
      </c>
      <c r="N72" s="4">
        <v>0</v>
      </c>
      <c r="O72" s="4">
        <v>4</v>
      </c>
      <c r="P72" s="4">
        <v>10</v>
      </c>
    </row>
    <row r="73" spans="1:16" ht="11.25">
      <c r="A73" s="2" t="s">
        <v>68</v>
      </c>
      <c r="B73" s="4">
        <v>2</v>
      </c>
      <c r="C73" s="4">
        <v>1</v>
      </c>
      <c r="D73" s="4">
        <v>8</v>
      </c>
      <c r="E73" s="4">
        <v>12.5</v>
      </c>
      <c r="F73" s="4">
        <v>4</v>
      </c>
      <c r="G73" s="4">
        <v>4</v>
      </c>
      <c r="H73" s="4">
        <v>100</v>
      </c>
      <c r="I73" s="4">
        <v>1</v>
      </c>
      <c r="J73" s="4">
        <v>8</v>
      </c>
      <c r="K73" s="4">
        <v>4</v>
      </c>
      <c r="L73" s="4">
        <v>4</v>
      </c>
      <c r="M73" s="4">
        <v>1</v>
      </c>
      <c r="N73" s="4">
        <v>1</v>
      </c>
      <c r="O73" s="4">
        <v>1</v>
      </c>
      <c r="P73" s="4">
        <v>7</v>
      </c>
    </row>
    <row r="74" spans="1:16" ht="11.25">
      <c r="A74" s="2" t="s">
        <v>69</v>
      </c>
      <c r="B74" s="4">
        <v>2</v>
      </c>
      <c r="C74" s="4">
        <v>9</v>
      </c>
      <c r="D74" s="4">
        <v>19</v>
      </c>
      <c r="E74" s="4">
        <v>47.4</v>
      </c>
      <c r="F74" s="4">
        <v>1</v>
      </c>
      <c r="G74" s="4">
        <v>2</v>
      </c>
      <c r="H74" s="4">
        <v>50</v>
      </c>
      <c r="I74" s="4">
        <v>5</v>
      </c>
      <c r="J74" s="4">
        <v>7</v>
      </c>
      <c r="K74" s="4">
        <v>5</v>
      </c>
      <c r="L74" s="4">
        <v>1</v>
      </c>
      <c r="M74" s="4">
        <v>5</v>
      </c>
      <c r="N74" s="4">
        <v>0</v>
      </c>
      <c r="O74" s="4">
        <v>3</v>
      </c>
      <c r="P74" s="4">
        <v>24</v>
      </c>
    </row>
    <row r="75" spans="1:16" ht="11.25">
      <c r="A75" s="2" t="s">
        <v>70</v>
      </c>
      <c r="B75" s="4">
        <v>2</v>
      </c>
      <c r="C75" s="4">
        <v>17</v>
      </c>
      <c r="D75" s="4">
        <v>36</v>
      </c>
      <c r="E75" s="4">
        <v>47.2</v>
      </c>
      <c r="F75" s="4">
        <v>6</v>
      </c>
      <c r="G75" s="4">
        <v>9</v>
      </c>
      <c r="H75" s="4">
        <v>66.7</v>
      </c>
      <c r="I75" s="4">
        <v>1</v>
      </c>
      <c r="J75" s="4">
        <v>16</v>
      </c>
      <c r="K75" s="4">
        <v>4</v>
      </c>
      <c r="L75" s="4">
        <v>1</v>
      </c>
      <c r="M75" s="4">
        <v>4</v>
      </c>
      <c r="N75" s="4">
        <v>3</v>
      </c>
      <c r="O75" s="4">
        <v>4</v>
      </c>
      <c r="P75" s="4">
        <v>41</v>
      </c>
    </row>
    <row r="76" spans="1:26" ht="11.25">
      <c r="A76" s="1" t="s">
        <v>203</v>
      </c>
      <c r="B76" s="3">
        <f>SUM(B68:B75)</f>
        <v>15</v>
      </c>
      <c r="C76" s="3">
        <f>SUM(C68:C75)</f>
        <v>69</v>
      </c>
      <c r="D76" s="3">
        <f>SUM(D68:D75)</f>
        <v>145</v>
      </c>
      <c r="E76" s="6">
        <f>+C76/D76</f>
        <v>0.47586206896551725</v>
      </c>
      <c r="F76" s="3">
        <f>SUM(F68:F75)</f>
        <v>30</v>
      </c>
      <c r="G76" s="3">
        <f>SUM(G68:G75)</f>
        <v>40</v>
      </c>
      <c r="H76" s="6">
        <f>+F76/G76</f>
        <v>0.75</v>
      </c>
      <c r="I76" s="3">
        <f>SUM(I68:I75)</f>
        <v>11</v>
      </c>
      <c r="J76" s="3">
        <f>SUM(J68:J75)</f>
        <v>91</v>
      </c>
      <c r="K76" s="3">
        <f>SUM(K68:K75)</f>
        <v>45</v>
      </c>
      <c r="L76" s="3">
        <f>SUM(L68:L75)</f>
        <v>19</v>
      </c>
      <c r="M76" s="6">
        <f>+K76/L76</f>
        <v>2.3684210526315788</v>
      </c>
      <c r="N76" s="3">
        <f>SUM(N68:N75)</f>
        <v>10</v>
      </c>
      <c r="O76" s="3">
        <f>SUM(O68:O75)</f>
        <v>34</v>
      </c>
      <c r="P76" s="3">
        <f>SUM(P68:P75)</f>
        <v>179</v>
      </c>
      <c r="Q76" s="7">
        <f>SUM(R76:Z76)</f>
        <v>1207.3000000000002</v>
      </c>
      <c r="R76" s="8">
        <f>+P76</f>
        <v>179</v>
      </c>
      <c r="S76" s="8">
        <f>+J76*1.7</f>
        <v>154.7</v>
      </c>
      <c r="T76" s="8">
        <f>+K76*3</f>
        <v>135</v>
      </c>
      <c r="U76" s="8">
        <f>+I76*4</f>
        <v>44</v>
      </c>
      <c r="V76" s="8">
        <f>O76*4.4</f>
        <v>149.60000000000002</v>
      </c>
      <c r="W76" s="8">
        <f>+N76*6.5</f>
        <v>65</v>
      </c>
      <c r="X76" s="5">
        <f>IF(E76&lt;0.414,70,IF(E76&lt;0.427,85,IF(E76&lt;0.437,100,IF(E76&lt;0.444,115,IF(E76&lt;0.452,130,IF(E76&lt;0.46,145,IF(E76&lt;0.469,160,IF(E76&lt;0.481,175,190))))))))</f>
        <v>175</v>
      </c>
      <c r="Y76" s="5">
        <f>IF(H76&lt;0.687,70,IF(H76&lt;0.719,85,IF(H76&lt;0.74,100,IF(H76&lt;0.758,115,IF(H76&lt;0.776,130,IF(H76&lt;0.789,145,IF(H76&lt;0.804,160,IF(H76&lt;0.827,175,190))))))))</f>
        <v>115</v>
      </c>
      <c r="Z76" s="5">
        <f>IF(M76&lt;1.15,70,IF(M76&lt;1.29,85,IF(M76&lt;1.4,100,IF(M76&lt;1.5,115,IF(M76&lt;1.59,130,IF(M76&lt;1.72,145,IF(M76&lt;1.89,160,IF(M76&lt;2.09,175,190))))))))</f>
        <v>190</v>
      </c>
    </row>
    <row r="78" spans="1:16" ht="11.25">
      <c r="A78" s="1" t="s">
        <v>182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3" t="s">
        <v>7</v>
      </c>
      <c r="J78" s="3" t="s">
        <v>8</v>
      </c>
      <c r="K78" s="3" t="s">
        <v>9</v>
      </c>
      <c r="L78" s="3" t="s">
        <v>10</v>
      </c>
      <c r="M78" s="3" t="s">
        <v>11</v>
      </c>
      <c r="N78" s="3" t="s">
        <v>12</v>
      </c>
      <c r="O78" s="3" t="s">
        <v>13</v>
      </c>
      <c r="P78" s="3" t="s">
        <v>14</v>
      </c>
    </row>
    <row r="79" spans="1:16" ht="11.25">
      <c r="A79" s="2" t="s">
        <v>71</v>
      </c>
      <c r="B79" s="4">
        <v>2</v>
      </c>
      <c r="C79" s="4">
        <v>17</v>
      </c>
      <c r="D79" s="4">
        <v>35</v>
      </c>
      <c r="E79" s="4">
        <v>48.6</v>
      </c>
      <c r="F79" s="4">
        <v>13</v>
      </c>
      <c r="G79" s="4">
        <v>16</v>
      </c>
      <c r="H79" s="4">
        <v>81.2</v>
      </c>
      <c r="I79" s="4">
        <v>0</v>
      </c>
      <c r="J79" s="4">
        <v>22</v>
      </c>
      <c r="K79" s="4">
        <v>6</v>
      </c>
      <c r="L79" s="4">
        <v>3</v>
      </c>
      <c r="M79" s="4">
        <v>2</v>
      </c>
      <c r="N79" s="4">
        <v>1</v>
      </c>
      <c r="O79" s="4">
        <v>0</v>
      </c>
      <c r="P79" s="4">
        <v>47</v>
      </c>
    </row>
    <row r="80" spans="1:16" ht="11.25">
      <c r="A80" s="2" t="s">
        <v>72</v>
      </c>
      <c r="B80" s="4">
        <v>2</v>
      </c>
      <c r="C80" s="4">
        <v>4</v>
      </c>
      <c r="D80" s="4">
        <v>7</v>
      </c>
      <c r="E80" s="4">
        <v>57.1</v>
      </c>
      <c r="F80" s="4">
        <v>0</v>
      </c>
      <c r="G80" s="4">
        <v>0</v>
      </c>
      <c r="H80" s="4">
        <v>0</v>
      </c>
      <c r="I80" s="4">
        <v>3</v>
      </c>
      <c r="J80" s="4">
        <v>3</v>
      </c>
      <c r="K80" s="4">
        <v>4</v>
      </c>
      <c r="L80" s="4">
        <v>4</v>
      </c>
      <c r="M80" s="4">
        <v>1</v>
      </c>
      <c r="N80" s="4">
        <v>0</v>
      </c>
      <c r="O80" s="4">
        <v>2</v>
      </c>
      <c r="P80" s="4">
        <v>11</v>
      </c>
    </row>
    <row r="81" spans="1:16" ht="11.25">
      <c r="A81" s="2" t="s">
        <v>73</v>
      </c>
      <c r="B81" s="4">
        <v>2</v>
      </c>
      <c r="C81" s="4">
        <v>18</v>
      </c>
      <c r="D81" s="4">
        <v>39</v>
      </c>
      <c r="E81" s="4">
        <v>46.2</v>
      </c>
      <c r="F81" s="4">
        <v>7</v>
      </c>
      <c r="G81" s="4">
        <v>10</v>
      </c>
      <c r="H81" s="4">
        <v>70</v>
      </c>
      <c r="I81" s="4">
        <v>6</v>
      </c>
      <c r="J81" s="4">
        <v>19</v>
      </c>
      <c r="K81" s="4">
        <v>4</v>
      </c>
      <c r="L81" s="4">
        <v>1</v>
      </c>
      <c r="M81" s="4">
        <v>4</v>
      </c>
      <c r="N81" s="4">
        <v>1</v>
      </c>
      <c r="O81" s="4">
        <v>2</v>
      </c>
      <c r="P81" s="4">
        <v>49</v>
      </c>
    </row>
    <row r="82" spans="1:16" ht="11.25">
      <c r="A82" s="2" t="s">
        <v>74</v>
      </c>
      <c r="B82" s="4">
        <v>1</v>
      </c>
      <c r="C82" s="4">
        <v>6</v>
      </c>
      <c r="D82" s="4">
        <v>9</v>
      </c>
      <c r="E82" s="4">
        <v>66.7</v>
      </c>
      <c r="F82" s="4">
        <v>1</v>
      </c>
      <c r="G82" s="4">
        <v>2</v>
      </c>
      <c r="H82" s="4">
        <v>50</v>
      </c>
      <c r="I82" s="4">
        <v>0</v>
      </c>
      <c r="J82" s="4">
        <v>1</v>
      </c>
      <c r="K82" s="4">
        <v>3</v>
      </c>
      <c r="L82" s="4">
        <v>3</v>
      </c>
      <c r="M82" s="4">
        <v>1</v>
      </c>
      <c r="N82" s="4">
        <v>0</v>
      </c>
      <c r="O82" s="4">
        <v>3</v>
      </c>
      <c r="P82" s="4">
        <v>13</v>
      </c>
    </row>
    <row r="83" spans="1:16" ht="11.25">
      <c r="A83" s="2" t="s">
        <v>75</v>
      </c>
      <c r="B83" s="4">
        <v>2</v>
      </c>
      <c r="C83" s="4">
        <v>7</v>
      </c>
      <c r="D83" s="4">
        <v>12</v>
      </c>
      <c r="E83" s="4">
        <v>58.3</v>
      </c>
      <c r="F83" s="4">
        <v>6</v>
      </c>
      <c r="G83" s="4">
        <v>8</v>
      </c>
      <c r="H83" s="4">
        <v>75</v>
      </c>
      <c r="I83" s="4">
        <v>1</v>
      </c>
      <c r="J83" s="4">
        <v>10</v>
      </c>
      <c r="K83" s="4">
        <v>6</v>
      </c>
      <c r="L83" s="4">
        <v>2</v>
      </c>
      <c r="M83" s="4">
        <v>3</v>
      </c>
      <c r="N83" s="4">
        <v>0</v>
      </c>
      <c r="O83" s="4">
        <v>2</v>
      </c>
      <c r="P83" s="4">
        <v>21</v>
      </c>
    </row>
    <row r="84" spans="1:16" ht="11.25">
      <c r="A84" s="2" t="s">
        <v>76</v>
      </c>
      <c r="B84" s="4">
        <v>2</v>
      </c>
      <c r="C84" s="4">
        <v>13</v>
      </c>
      <c r="D84" s="4">
        <v>30</v>
      </c>
      <c r="E84" s="4">
        <v>43.3</v>
      </c>
      <c r="F84" s="4">
        <v>8</v>
      </c>
      <c r="G84" s="4">
        <v>9</v>
      </c>
      <c r="H84" s="4">
        <v>88.9</v>
      </c>
      <c r="I84" s="4">
        <v>8</v>
      </c>
      <c r="J84" s="4">
        <v>18</v>
      </c>
      <c r="K84" s="4">
        <v>3</v>
      </c>
      <c r="L84" s="4">
        <v>2</v>
      </c>
      <c r="M84" s="4">
        <v>1.5</v>
      </c>
      <c r="N84" s="4">
        <v>1</v>
      </c>
      <c r="O84" s="4">
        <v>2</v>
      </c>
      <c r="P84" s="4">
        <v>42</v>
      </c>
    </row>
    <row r="85" spans="1:16" ht="11.25">
      <c r="A85" s="2" t="s">
        <v>77</v>
      </c>
      <c r="B85" s="4">
        <v>2</v>
      </c>
      <c r="C85" s="4">
        <v>10</v>
      </c>
      <c r="D85" s="4">
        <v>15</v>
      </c>
      <c r="E85" s="4">
        <v>66.7</v>
      </c>
      <c r="F85" s="4">
        <v>2</v>
      </c>
      <c r="G85" s="4">
        <v>4</v>
      </c>
      <c r="H85" s="4">
        <v>50</v>
      </c>
      <c r="I85" s="4">
        <v>0</v>
      </c>
      <c r="J85" s="4">
        <v>20</v>
      </c>
      <c r="K85" s="4">
        <v>2</v>
      </c>
      <c r="L85" s="4">
        <v>3</v>
      </c>
      <c r="M85" s="4">
        <v>0.667</v>
      </c>
      <c r="N85" s="4">
        <v>7</v>
      </c>
      <c r="O85" s="4">
        <v>2</v>
      </c>
      <c r="P85" s="4">
        <v>22</v>
      </c>
    </row>
    <row r="86" spans="1:16" ht="11.25">
      <c r="A86" s="2" t="s">
        <v>78</v>
      </c>
      <c r="B86" s="4">
        <v>2</v>
      </c>
      <c r="C86" s="4">
        <v>13</v>
      </c>
      <c r="D86" s="4">
        <v>26</v>
      </c>
      <c r="E86" s="4">
        <v>50</v>
      </c>
      <c r="F86" s="4">
        <v>4</v>
      </c>
      <c r="G86" s="4">
        <v>9</v>
      </c>
      <c r="H86" s="4">
        <v>44.4</v>
      </c>
      <c r="I86" s="4">
        <v>0</v>
      </c>
      <c r="J86" s="4">
        <v>31</v>
      </c>
      <c r="K86" s="4">
        <v>3</v>
      </c>
      <c r="L86" s="4">
        <v>5</v>
      </c>
      <c r="M86" s="4">
        <v>0.6</v>
      </c>
      <c r="N86" s="4">
        <v>3</v>
      </c>
      <c r="O86" s="4">
        <v>3</v>
      </c>
      <c r="P86" s="4">
        <v>30</v>
      </c>
    </row>
    <row r="87" spans="1:26" ht="11.25">
      <c r="A87" s="1" t="s">
        <v>203</v>
      </c>
      <c r="B87" s="3">
        <f>SUM(B79:B86)</f>
        <v>15</v>
      </c>
      <c r="C87" s="3">
        <f>SUM(C79:C86)</f>
        <v>88</v>
      </c>
      <c r="D87" s="3">
        <f>SUM(D79:D86)</f>
        <v>173</v>
      </c>
      <c r="E87" s="6">
        <f>+C87/D87</f>
        <v>0.5086705202312138</v>
      </c>
      <c r="F87" s="3">
        <f>SUM(F79:F86)</f>
        <v>41</v>
      </c>
      <c r="G87" s="3">
        <f>SUM(G79:G86)</f>
        <v>58</v>
      </c>
      <c r="H87" s="6">
        <f>+F87/G87</f>
        <v>0.7068965517241379</v>
      </c>
      <c r="I87" s="3">
        <f>SUM(I79:I86)</f>
        <v>18</v>
      </c>
      <c r="J87" s="3">
        <f>SUM(J79:J86)</f>
        <v>124</v>
      </c>
      <c r="K87" s="3">
        <f>SUM(K79:K86)</f>
        <v>31</v>
      </c>
      <c r="L87" s="3">
        <f>SUM(L79:L86)</f>
        <v>23</v>
      </c>
      <c r="M87" s="6">
        <f>+K87/L87</f>
        <v>1.3478260869565217</v>
      </c>
      <c r="N87" s="3">
        <f>SUM(N79:N86)</f>
        <v>13</v>
      </c>
      <c r="O87" s="3">
        <f>SUM(O79:O86)</f>
        <v>16</v>
      </c>
      <c r="P87" s="3">
        <f>SUM(P79:P86)</f>
        <v>235</v>
      </c>
      <c r="Q87" s="7">
        <f>SUM(R87:Z87)</f>
        <v>1140.6999999999998</v>
      </c>
      <c r="R87" s="8">
        <f>+P87</f>
        <v>235</v>
      </c>
      <c r="S87" s="8">
        <f>+J87*1.7</f>
        <v>210.79999999999998</v>
      </c>
      <c r="T87" s="8">
        <f>+K87*3</f>
        <v>93</v>
      </c>
      <c r="U87" s="8">
        <f>+I87*4</f>
        <v>72</v>
      </c>
      <c r="V87" s="8">
        <f>O87*4.4</f>
        <v>70.4</v>
      </c>
      <c r="W87" s="8">
        <f>+N87*6.5</f>
        <v>84.5</v>
      </c>
      <c r="X87" s="5">
        <f>IF(E87&lt;0.414,70,IF(E87&lt;0.427,85,IF(E87&lt;0.437,100,IF(E87&lt;0.444,115,IF(E87&lt;0.452,130,IF(E87&lt;0.46,145,IF(E87&lt;0.469,160,IF(E87&lt;0.481,175,190))))))))</f>
        <v>190</v>
      </c>
      <c r="Y87" s="5">
        <f>IF(H87&lt;0.687,70,IF(H87&lt;0.719,85,IF(H87&lt;0.74,100,IF(H87&lt;0.758,115,IF(H87&lt;0.776,130,IF(H87&lt;0.789,145,IF(H87&lt;0.804,160,IF(H87&lt;0.827,175,190))))))))</f>
        <v>85</v>
      </c>
      <c r="Z87" s="5">
        <f>IF(M87&lt;1.15,70,IF(M87&lt;1.29,85,IF(M87&lt;1.4,100,IF(M87&lt;1.5,115,IF(M87&lt;1.59,130,IF(M87&lt;1.72,145,IF(M87&lt;1.89,160,IF(M87&lt;2.09,175,190))))))))</f>
        <v>100</v>
      </c>
    </row>
    <row r="89" spans="1:16" ht="11.25">
      <c r="A89" s="1" t="s">
        <v>183</v>
      </c>
      <c r="B89" s="3" t="s">
        <v>0</v>
      </c>
      <c r="C89" s="3" t="s">
        <v>1</v>
      </c>
      <c r="D89" s="3" t="s">
        <v>2</v>
      </c>
      <c r="E89" s="3" t="s">
        <v>3</v>
      </c>
      <c r="F89" s="3" t="s">
        <v>4</v>
      </c>
      <c r="G89" s="3" t="s">
        <v>5</v>
      </c>
      <c r="H89" s="3" t="s">
        <v>6</v>
      </c>
      <c r="I89" s="3" t="s">
        <v>7</v>
      </c>
      <c r="J89" s="3" t="s">
        <v>8</v>
      </c>
      <c r="K89" s="3" t="s">
        <v>9</v>
      </c>
      <c r="L89" s="3" t="s">
        <v>10</v>
      </c>
      <c r="M89" s="3" t="s">
        <v>11</v>
      </c>
      <c r="N89" s="3" t="s">
        <v>12</v>
      </c>
      <c r="O89" s="3" t="s">
        <v>13</v>
      </c>
      <c r="P89" s="3" t="s">
        <v>14</v>
      </c>
    </row>
    <row r="90" spans="1:16" ht="11.25">
      <c r="A90" s="2" t="s">
        <v>79</v>
      </c>
      <c r="B90" s="4">
        <v>2</v>
      </c>
      <c r="C90" s="4">
        <v>10</v>
      </c>
      <c r="D90" s="4">
        <v>19</v>
      </c>
      <c r="E90" s="4">
        <v>52.6</v>
      </c>
      <c r="F90" s="4">
        <v>3</v>
      </c>
      <c r="G90" s="4">
        <v>4</v>
      </c>
      <c r="H90" s="4">
        <v>75</v>
      </c>
      <c r="I90" s="4">
        <v>1</v>
      </c>
      <c r="J90" s="4">
        <v>6</v>
      </c>
      <c r="K90" s="4">
        <v>14</v>
      </c>
      <c r="L90" s="4">
        <v>3</v>
      </c>
      <c r="M90" s="4">
        <v>4.667</v>
      </c>
      <c r="N90" s="4">
        <v>0</v>
      </c>
      <c r="O90" s="4">
        <v>1</v>
      </c>
      <c r="P90" s="4">
        <v>24</v>
      </c>
    </row>
    <row r="91" spans="1:16" ht="11.25">
      <c r="A91" s="2" t="s">
        <v>80</v>
      </c>
      <c r="B91" s="4">
        <v>1</v>
      </c>
      <c r="C91" s="4">
        <v>8</v>
      </c>
      <c r="D91" s="4">
        <v>12</v>
      </c>
      <c r="E91" s="4">
        <v>66.7</v>
      </c>
      <c r="F91" s="4">
        <v>2</v>
      </c>
      <c r="G91" s="4">
        <v>4</v>
      </c>
      <c r="H91" s="4">
        <v>50</v>
      </c>
      <c r="I91" s="4">
        <v>3</v>
      </c>
      <c r="J91" s="4">
        <v>3</v>
      </c>
      <c r="K91" s="4">
        <v>3</v>
      </c>
      <c r="L91" s="4">
        <v>2</v>
      </c>
      <c r="M91" s="4">
        <v>1.5</v>
      </c>
      <c r="N91" s="4">
        <v>0</v>
      </c>
      <c r="O91" s="4">
        <v>1</v>
      </c>
      <c r="P91" s="4">
        <v>21</v>
      </c>
    </row>
    <row r="92" spans="1:16" ht="11.25">
      <c r="A92" s="2" t="s">
        <v>81</v>
      </c>
      <c r="B92" s="4">
        <v>2</v>
      </c>
      <c r="C92" s="4">
        <v>20</v>
      </c>
      <c r="D92" s="4">
        <v>44</v>
      </c>
      <c r="E92" s="4">
        <v>45.5</v>
      </c>
      <c r="F92" s="4">
        <v>9</v>
      </c>
      <c r="G92" s="4">
        <v>11</v>
      </c>
      <c r="H92" s="4">
        <v>81.8</v>
      </c>
      <c r="I92" s="4">
        <v>4</v>
      </c>
      <c r="J92" s="4">
        <v>8</v>
      </c>
      <c r="K92" s="4">
        <v>21</v>
      </c>
      <c r="L92" s="4">
        <v>9</v>
      </c>
      <c r="M92" s="4">
        <v>2.333</v>
      </c>
      <c r="N92" s="4">
        <v>0</v>
      </c>
      <c r="O92" s="4">
        <v>1</v>
      </c>
      <c r="P92" s="4">
        <v>53</v>
      </c>
    </row>
    <row r="93" spans="1:16" ht="11.25">
      <c r="A93" s="2" t="s">
        <v>82</v>
      </c>
      <c r="B93" s="4">
        <v>2</v>
      </c>
      <c r="C93" s="4">
        <v>6</v>
      </c>
      <c r="D93" s="4">
        <v>19</v>
      </c>
      <c r="E93" s="4">
        <v>31.6</v>
      </c>
      <c r="F93" s="4">
        <v>4</v>
      </c>
      <c r="G93" s="4">
        <v>5</v>
      </c>
      <c r="H93" s="4">
        <v>80</v>
      </c>
      <c r="I93" s="4">
        <v>0</v>
      </c>
      <c r="J93" s="4">
        <v>6</v>
      </c>
      <c r="K93" s="4">
        <v>14</v>
      </c>
      <c r="L93" s="4">
        <v>4</v>
      </c>
      <c r="M93" s="4">
        <v>3.5</v>
      </c>
      <c r="N93" s="4">
        <v>0</v>
      </c>
      <c r="O93" s="4">
        <v>0</v>
      </c>
      <c r="P93" s="4">
        <v>16</v>
      </c>
    </row>
    <row r="94" spans="1:16" ht="11.25">
      <c r="A94" s="2" t="s">
        <v>83</v>
      </c>
      <c r="B94" s="4">
        <v>2</v>
      </c>
      <c r="C94" s="4">
        <v>19</v>
      </c>
      <c r="D94" s="4">
        <v>39</v>
      </c>
      <c r="E94" s="4">
        <v>48.7</v>
      </c>
      <c r="F94" s="4">
        <v>10</v>
      </c>
      <c r="G94" s="4">
        <v>14</v>
      </c>
      <c r="H94" s="4">
        <v>71.4</v>
      </c>
      <c r="I94" s="4">
        <v>2</v>
      </c>
      <c r="J94" s="4">
        <v>22</v>
      </c>
      <c r="K94" s="4">
        <v>5</v>
      </c>
      <c r="L94" s="4">
        <v>4</v>
      </c>
      <c r="M94" s="4">
        <v>1.25</v>
      </c>
      <c r="N94" s="4">
        <v>2</v>
      </c>
      <c r="O94" s="4">
        <v>2</v>
      </c>
      <c r="P94" s="4">
        <v>50</v>
      </c>
    </row>
    <row r="95" spans="1:16" ht="11.25">
      <c r="A95" s="2" t="s">
        <v>84</v>
      </c>
      <c r="B95" s="4">
        <v>1</v>
      </c>
      <c r="C95" s="4">
        <v>3</v>
      </c>
      <c r="D95" s="4">
        <v>7</v>
      </c>
      <c r="E95" s="4">
        <v>42.9</v>
      </c>
      <c r="F95" s="4">
        <v>0</v>
      </c>
      <c r="G95" s="4">
        <v>0</v>
      </c>
      <c r="H95" s="4">
        <v>0</v>
      </c>
      <c r="I95" s="4">
        <v>1</v>
      </c>
      <c r="J95" s="4">
        <v>3</v>
      </c>
      <c r="K95" s="4">
        <v>9</v>
      </c>
      <c r="L95" s="4">
        <v>2</v>
      </c>
      <c r="M95" s="4">
        <v>4.5</v>
      </c>
      <c r="N95" s="4">
        <v>0</v>
      </c>
      <c r="O95" s="4">
        <v>4</v>
      </c>
      <c r="P95" s="4">
        <v>7</v>
      </c>
    </row>
    <row r="96" spans="1:16" ht="11.25">
      <c r="A96" s="2" t="s">
        <v>85</v>
      </c>
      <c r="B96" s="4">
        <v>2</v>
      </c>
      <c r="C96" s="4">
        <v>4</v>
      </c>
      <c r="D96" s="4">
        <v>13</v>
      </c>
      <c r="E96" s="4">
        <v>30.8</v>
      </c>
      <c r="F96" s="4">
        <v>2</v>
      </c>
      <c r="G96" s="4">
        <v>2</v>
      </c>
      <c r="H96" s="4">
        <v>100</v>
      </c>
      <c r="I96" s="4">
        <v>1</v>
      </c>
      <c r="J96" s="4">
        <v>10</v>
      </c>
      <c r="K96" s="4">
        <v>3</v>
      </c>
      <c r="L96" s="4">
        <v>3</v>
      </c>
      <c r="M96" s="4">
        <v>1</v>
      </c>
      <c r="N96" s="4">
        <v>1</v>
      </c>
      <c r="O96" s="4">
        <v>0</v>
      </c>
      <c r="P96" s="4">
        <v>11</v>
      </c>
    </row>
    <row r="97" spans="1:16" ht="11.25">
      <c r="A97" s="2" t="s">
        <v>86</v>
      </c>
      <c r="B97" s="4">
        <v>2</v>
      </c>
      <c r="C97" s="4">
        <v>9</v>
      </c>
      <c r="D97" s="4">
        <v>25</v>
      </c>
      <c r="E97" s="4">
        <v>36</v>
      </c>
      <c r="F97" s="4">
        <v>3</v>
      </c>
      <c r="G97" s="4">
        <v>4</v>
      </c>
      <c r="H97" s="4">
        <v>75</v>
      </c>
      <c r="I97" s="4">
        <v>4</v>
      </c>
      <c r="J97" s="4">
        <v>4</v>
      </c>
      <c r="K97" s="4">
        <v>7</v>
      </c>
      <c r="L97" s="4">
        <v>3</v>
      </c>
      <c r="M97" s="4">
        <v>2.333</v>
      </c>
      <c r="N97" s="4">
        <v>0</v>
      </c>
      <c r="O97" s="4">
        <v>2</v>
      </c>
      <c r="P97" s="4">
        <v>25</v>
      </c>
    </row>
    <row r="98" spans="1:26" ht="11.25">
      <c r="A98" s="1" t="s">
        <v>203</v>
      </c>
      <c r="B98" s="3">
        <f>SUM(B90:B97)</f>
        <v>14</v>
      </c>
      <c r="C98" s="3">
        <f>SUM(C90:C97)</f>
        <v>79</v>
      </c>
      <c r="D98" s="3">
        <f>SUM(D90:D97)</f>
        <v>178</v>
      </c>
      <c r="E98" s="6">
        <f>+C98/D98</f>
        <v>0.4438202247191011</v>
      </c>
      <c r="F98" s="3">
        <f>SUM(F90:F97)</f>
        <v>33</v>
      </c>
      <c r="G98" s="3">
        <f>SUM(G90:G97)</f>
        <v>44</v>
      </c>
      <c r="H98" s="6">
        <f>+F98/G98</f>
        <v>0.75</v>
      </c>
      <c r="I98" s="3">
        <f>SUM(I90:I97)</f>
        <v>16</v>
      </c>
      <c r="J98" s="3">
        <f>SUM(J90:J97)</f>
        <v>62</v>
      </c>
      <c r="K98" s="3">
        <f>SUM(K90:K97)</f>
        <v>76</v>
      </c>
      <c r="L98" s="3">
        <f>SUM(L90:L97)</f>
        <v>30</v>
      </c>
      <c r="M98" s="6">
        <f>+K98/L98</f>
        <v>2.533333333333333</v>
      </c>
      <c r="N98" s="3">
        <f>SUM(N90:N97)</f>
        <v>3</v>
      </c>
      <c r="O98" s="3">
        <f>SUM(O90:O97)</f>
        <v>11</v>
      </c>
      <c r="P98" s="3">
        <f>SUM(P90:P97)</f>
        <v>207</v>
      </c>
      <c r="Q98" s="7">
        <f>SUM(R98:Z98)</f>
        <v>1092.3</v>
      </c>
      <c r="R98" s="8">
        <f>+P98</f>
        <v>207</v>
      </c>
      <c r="S98" s="8">
        <f>+J98*1.7</f>
        <v>105.39999999999999</v>
      </c>
      <c r="T98" s="8">
        <f>+K98*3</f>
        <v>228</v>
      </c>
      <c r="U98" s="8">
        <f>+I98*4</f>
        <v>64</v>
      </c>
      <c r="V98" s="8">
        <f>O98*4.4</f>
        <v>48.400000000000006</v>
      </c>
      <c r="W98" s="8">
        <f>+N98*6.5</f>
        <v>19.5</v>
      </c>
      <c r="X98" s="5">
        <f>IF(E98&lt;0.414,70,IF(E98&lt;0.427,85,IF(E98&lt;0.437,100,IF(E98&lt;0.444,115,IF(E98&lt;0.452,130,IF(E98&lt;0.46,145,IF(E98&lt;0.469,160,IF(E98&lt;0.481,175,190))))))))</f>
        <v>115</v>
      </c>
      <c r="Y98" s="5">
        <f>IF(H98&lt;0.687,70,IF(H98&lt;0.719,85,IF(H98&lt;0.74,100,IF(H98&lt;0.758,115,IF(H98&lt;0.776,130,IF(H98&lt;0.789,145,IF(H98&lt;0.804,160,IF(H98&lt;0.827,175,190))))))))</f>
        <v>115</v>
      </c>
      <c r="Z98" s="5">
        <f>IF(M98&lt;1.15,70,IF(M98&lt;1.29,85,IF(M98&lt;1.4,100,IF(M98&lt;1.5,115,IF(M98&lt;1.59,130,IF(M98&lt;1.72,145,IF(M98&lt;1.89,160,IF(M98&lt;2.09,175,190))))))))</f>
        <v>190</v>
      </c>
    </row>
    <row r="100" spans="1:16" ht="11.25">
      <c r="A100" s="1" t="s">
        <v>184</v>
      </c>
      <c r="B100" s="3" t="s">
        <v>0</v>
      </c>
      <c r="C100" s="3" t="s">
        <v>1</v>
      </c>
      <c r="D100" s="3" t="s">
        <v>2</v>
      </c>
      <c r="E100" s="3" t="s">
        <v>3</v>
      </c>
      <c r="F100" s="3" t="s">
        <v>4</v>
      </c>
      <c r="G100" s="3" t="s">
        <v>5</v>
      </c>
      <c r="H100" s="3" t="s">
        <v>6</v>
      </c>
      <c r="I100" s="3" t="s">
        <v>7</v>
      </c>
      <c r="J100" s="3" t="s">
        <v>8</v>
      </c>
      <c r="K100" s="3" t="s">
        <v>9</v>
      </c>
      <c r="L100" s="3" t="s">
        <v>10</v>
      </c>
      <c r="M100" s="3" t="s">
        <v>11</v>
      </c>
      <c r="N100" s="3" t="s">
        <v>12</v>
      </c>
      <c r="O100" s="3" t="s">
        <v>13</v>
      </c>
      <c r="P100" s="3" t="s">
        <v>14</v>
      </c>
    </row>
    <row r="101" spans="1:16" ht="11.25">
      <c r="A101" s="2" t="s">
        <v>87</v>
      </c>
      <c r="B101" s="4">
        <v>2</v>
      </c>
      <c r="C101" s="4">
        <v>11</v>
      </c>
      <c r="D101" s="4">
        <v>23</v>
      </c>
      <c r="E101" s="4">
        <v>47.8</v>
      </c>
      <c r="F101" s="4">
        <v>5</v>
      </c>
      <c r="G101" s="4">
        <v>7</v>
      </c>
      <c r="H101" s="4">
        <v>71.4</v>
      </c>
      <c r="I101" s="4">
        <v>1</v>
      </c>
      <c r="J101" s="4">
        <v>9</v>
      </c>
      <c r="K101" s="4">
        <v>11</v>
      </c>
      <c r="L101" s="4">
        <v>6</v>
      </c>
      <c r="M101" s="4">
        <v>1.833</v>
      </c>
      <c r="N101" s="4">
        <v>3</v>
      </c>
      <c r="O101" s="4">
        <v>1</v>
      </c>
      <c r="P101" s="4">
        <v>28</v>
      </c>
    </row>
    <row r="102" spans="1:16" ht="11.25">
      <c r="A102" s="2" t="s">
        <v>88</v>
      </c>
      <c r="B102" s="4">
        <v>2</v>
      </c>
      <c r="C102" s="4">
        <v>12</v>
      </c>
      <c r="D102" s="4">
        <v>19</v>
      </c>
      <c r="E102" s="4">
        <v>63.2</v>
      </c>
      <c r="F102" s="4">
        <v>10</v>
      </c>
      <c r="G102" s="4">
        <v>15</v>
      </c>
      <c r="H102" s="4">
        <v>66.7</v>
      </c>
      <c r="I102" s="4">
        <v>0</v>
      </c>
      <c r="J102" s="4">
        <v>13</v>
      </c>
      <c r="K102" s="4">
        <v>3</v>
      </c>
      <c r="L102" s="4">
        <v>5</v>
      </c>
      <c r="M102" s="4">
        <v>0.6</v>
      </c>
      <c r="N102" s="4">
        <v>2</v>
      </c>
      <c r="O102" s="4">
        <v>0</v>
      </c>
      <c r="P102" s="4">
        <v>34</v>
      </c>
    </row>
    <row r="103" spans="1:16" ht="11.25">
      <c r="A103" s="2" t="s">
        <v>89</v>
      </c>
      <c r="B103" s="4">
        <v>2</v>
      </c>
      <c r="C103" s="4">
        <v>3</v>
      </c>
      <c r="D103" s="4">
        <v>9</v>
      </c>
      <c r="E103" s="4">
        <v>33.3</v>
      </c>
      <c r="F103" s="4">
        <v>5</v>
      </c>
      <c r="G103" s="4">
        <v>5</v>
      </c>
      <c r="H103" s="4">
        <v>100</v>
      </c>
      <c r="I103" s="4">
        <v>1</v>
      </c>
      <c r="J103" s="4">
        <v>3</v>
      </c>
      <c r="K103" s="4">
        <v>5</v>
      </c>
      <c r="L103" s="4">
        <v>0</v>
      </c>
      <c r="M103" s="4">
        <v>0</v>
      </c>
      <c r="N103" s="4">
        <v>0</v>
      </c>
      <c r="O103" s="4">
        <v>2</v>
      </c>
      <c r="P103" s="4">
        <v>12</v>
      </c>
    </row>
    <row r="104" spans="1:16" ht="11.25">
      <c r="A104" s="2" t="s">
        <v>90</v>
      </c>
      <c r="B104" s="4">
        <v>2</v>
      </c>
      <c r="C104" s="4">
        <v>15</v>
      </c>
      <c r="D104" s="4">
        <v>35</v>
      </c>
      <c r="E104" s="4">
        <v>42.9</v>
      </c>
      <c r="F104" s="4">
        <v>1</v>
      </c>
      <c r="G104" s="4">
        <v>3</v>
      </c>
      <c r="H104" s="4">
        <v>33.3</v>
      </c>
      <c r="I104" s="4">
        <v>2</v>
      </c>
      <c r="J104" s="4">
        <v>6</v>
      </c>
      <c r="K104" s="4">
        <v>9</v>
      </c>
      <c r="L104" s="4">
        <v>5</v>
      </c>
      <c r="M104" s="4">
        <v>1.8</v>
      </c>
      <c r="N104" s="4">
        <v>0</v>
      </c>
      <c r="O104" s="4">
        <v>1</v>
      </c>
      <c r="P104" s="4">
        <v>33</v>
      </c>
    </row>
    <row r="105" spans="1:16" ht="11.25">
      <c r="A105" s="2" t="s">
        <v>91</v>
      </c>
      <c r="B105" s="4">
        <v>2</v>
      </c>
      <c r="C105" s="4">
        <v>14</v>
      </c>
      <c r="D105" s="4">
        <v>29</v>
      </c>
      <c r="E105" s="4">
        <v>48.3</v>
      </c>
      <c r="F105" s="4">
        <v>12</v>
      </c>
      <c r="G105" s="4">
        <v>18</v>
      </c>
      <c r="H105" s="4">
        <v>66.7</v>
      </c>
      <c r="I105" s="4">
        <v>1</v>
      </c>
      <c r="J105" s="4">
        <v>28</v>
      </c>
      <c r="K105" s="4">
        <v>6</v>
      </c>
      <c r="L105" s="4">
        <v>3</v>
      </c>
      <c r="M105" s="4">
        <v>2</v>
      </c>
      <c r="N105" s="4">
        <v>5</v>
      </c>
      <c r="O105" s="4">
        <v>1</v>
      </c>
      <c r="P105" s="4">
        <v>41</v>
      </c>
    </row>
    <row r="106" spans="1:16" ht="11.25">
      <c r="A106" s="2" t="s">
        <v>92</v>
      </c>
      <c r="B106" s="4">
        <v>2</v>
      </c>
      <c r="C106" s="4">
        <v>10</v>
      </c>
      <c r="D106" s="4">
        <v>17</v>
      </c>
      <c r="E106" s="4">
        <v>58.8</v>
      </c>
      <c r="F106" s="4">
        <v>8</v>
      </c>
      <c r="G106" s="4">
        <v>10</v>
      </c>
      <c r="H106" s="4">
        <v>80</v>
      </c>
      <c r="I106" s="4">
        <v>0</v>
      </c>
      <c r="J106" s="4">
        <v>20</v>
      </c>
      <c r="K106" s="4">
        <v>7</v>
      </c>
      <c r="L106" s="4">
        <v>3</v>
      </c>
      <c r="M106" s="4">
        <v>2.333</v>
      </c>
      <c r="N106" s="4">
        <v>2</v>
      </c>
      <c r="O106" s="4">
        <v>4</v>
      </c>
      <c r="P106" s="4">
        <v>28</v>
      </c>
    </row>
    <row r="107" spans="1:16" ht="11.25">
      <c r="A107" s="2" t="s">
        <v>93</v>
      </c>
      <c r="B107" s="4">
        <v>1</v>
      </c>
      <c r="C107" s="4">
        <v>6</v>
      </c>
      <c r="D107" s="4">
        <v>17</v>
      </c>
      <c r="E107" s="4">
        <v>35.3</v>
      </c>
      <c r="F107" s="4">
        <v>4</v>
      </c>
      <c r="G107" s="4">
        <v>4</v>
      </c>
      <c r="H107" s="4">
        <v>100</v>
      </c>
      <c r="I107" s="4">
        <v>0</v>
      </c>
      <c r="J107" s="4">
        <v>10</v>
      </c>
      <c r="K107" s="4">
        <v>3</v>
      </c>
      <c r="L107" s="4">
        <v>0</v>
      </c>
      <c r="M107" s="4">
        <v>0</v>
      </c>
      <c r="N107" s="4">
        <v>1</v>
      </c>
      <c r="O107" s="4">
        <v>0</v>
      </c>
      <c r="P107" s="4">
        <v>16</v>
      </c>
    </row>
    <row r="108" spans="1:16" ht="11.25">
      <c r="A108" s="2" t="s">
        <v>94</v>
      </c>
      <c r="B108" s="4">
        <v>2</v>
      </c>
      <c r="C108" s="4">
        <v>10</v>
      </c>
      <c r="D108" s="4">
        <v>25</v>
      </c>
      <c r="E108" s="4">
        <v>40</v>
      </c>
      <c r="F108" s="4">
        <v>4</v>
      </c>
      <c r="G108" s="4">
        <v>6</v>
      </c>
      <c r="H108" s="4">
        <v>66.7</v>
      </c>
      <c r="I108" s="4">
        <v>3</v>
      </c>
      <c r="J108" s="4">
        <v>7</v>
      </c>
      <c r="K108" s="4">
        <v>19</v>
      </c>
      <c r="L108" s="4">
        <v>4</v>
      </c>
      <c r="M108" s="4">
        <v>4.75</v>
      </c>
      <c r="N108" s="4">
        <v>0</v>
      </c>
      <c r="O108" s="4">
        <v>1</v>
      </c>
      <c r="P108" s="4">
        <v>27</v>
      </c>
    </row>
    <row r="109" spans="1:26" ht="11.25">
      <c r="A109" s="1" t="s">
        <v>203</v>
      </c>
      <c r="B109" s="3">
        <f>SUM(B101:B108)</f>
        <v>15</v>
      </c>
      <c r="C109" s="3">
        <f>SUM(C101:C108)</f>
        <v>81</v>
      </c>
      <c r="D109" s="3">
        <f>SUM(D101:D108)</f>
        <v>174</v>
      </c>
      <c r="E109" s="6">
        <f>+C109/D109</f>
        <v>0.46551724137931033</v>
      </c>
      <c r="F109" s="3">
        <f>SUM(F101:F108)</f>
        <v>49</v>
      </c>
      <c r="G109" s="3">
        <f>SUM(G101:G108)</f>
        <v>68</v>
      </c>
      <c r="H109" s="6">
        <f>+F109/G109</f>
        <v>0.7205882352941176</v>
      </c>
      <c r="I109" s="3">
        <f>SUM(I101:I108)</f>
        <v>8</v>
      </c>
      <c r="J109" s="3">
        <f>SUM(J101:J108)</f>
        <v>96</v>
      </c>
      <c r="K109" s="3">
        <f>SUM(K101:K108)</f>
        <v>63</v>
      </c>
      <c r="L109" s="3">
        <f>SUM(L101:L108)</f>
        <v>26</v>
      </c>
      <c r="M109" s="6">
        <f>+K109/L109</f>
        <v>2.423076923076923</v>
      </c>
      <c r="N109" s="3">
        <f>SUM(N101:N108)</f>
        <v>13</v>
      </c>
      <c r="O109" s="3">
        <f>SUM(O101:O108)</f>
        <v>10</v>
      </c>
      <c r="P109" s="3">
        <f>SUM(P101:P108)</f>
        <v>219</v>
      </c>
      <c r="Q109" s="7">
        <f>SUM(R109:Z109)</f>
        <v>1181.7</v>
      </c>
      <c r="R109" s="8">
        <f>+P109</f>
        <v>219</v>
      </c>
      <c r="S109" s="8">
        <f>+J109*1.7</f>
        <v>163.2</v>
      </c>
      <c r="T109" s="8">
        <f>+K109*3</f>
        <v>189</v>
      </c>
      <c r="U109" s="8">
        <f>+I109*4</f>
        <v>32</v>
      </c>
      <c r="V109" s="8">
        <f>O109*4.4</f>
        <v>44</v>
      </c>
      <c r="W109" s="8">
        <f>+N109*6.5</f>
        <v>84.5</v>
      </c>
      <c r="X109" s="5">
        <f>IF(E109&lt;0.414,70,IF(E109&lt;0.427,85,IF(E109&lt;0.437,100,IF(E109&lt;0.444,115,IF(E109&lt;0.452,130,IF(E109&lt;0.46,145,IF(E109&lt;0.469,160,IF(E109&lt;0.481,175,190))))))))</f>
        <v>160</v>
      </c>
      <c r="Y109" s="5">
        <f>IF(H109&lt;0.687,70,IF(H109&lt;0.719,85,IF(H109&lt;0.74,100,IF(H109&lt;0.758,115,IF(H109&lt;0.776,130,IF(H109&lt;0.789,145,IF(H109&lt;0.804,160,IF(H109&lt;0.827,175,190))))))))</f>
        <v>100</v>
      </c>
      <c r="Z109" s="5">
        <f>IF(M109&lt;1.15,70,IF(M109&lt;1.29,85,IF(M109&lt;1.4,100,IF(M109&lt;1.5,115,IF(M109&lt;1.59,130,IF(M109&lt;1.72,145,IF(M109&lt;1.89,160,IF(M109&lt;2.09,175,190))))))))</f>
        <v>190</v>
      </c>
    </row>
    <row r="111" spans="1:16" ht="11.25">
      <c r="A111" s="1" t="s">
        <v>185</v>
      </c>
      <c r="B111" s="3" t="s">
        <v>0</v>
      </c>
      <c r="C111" s="3" t="s">
        <v>1</v>
      </c>
      <c r="D111" s="3" t="s">
        <v>2</v>
      </c>
      <c r="E111" s="3" t="s">
        <v>3</v>
      </c>
      <c r="F111" s="3" t="s">
        <v>4</v>
      </c>
      <c r="G111" s="3" t="s">
        <v>5</v>
      </c>
      <c r="H111" s="3" t="s">
        <v>6</v>
      </c>
      <c r="I111" s="3" t="s">
        <v>7</v>
      </c>
      <c r="J111" s="3" t="s">
        <v>8</v>
      </c>
      <c r="K111" s="3" t="s">
        <v>9</v>
      </c>
      <c r="L111" s="3" t="s">
        <v>10</v>
      </c>
      <c r="M111" s="3" t="s">
        <v>11</v>
      </c>
      <c r="N111" s="3" t="s">
        <v>12</v>
      </c>
      <c r="O111" s="3" t="s">
        <v>13</v>
      </c>
      <c r="P111" s="3" t="s">
        <v>14</v>
      </c>
    </row>
    <row r="112" spans="1:16" ht="11.25">
      <c r="A112" s="2" t="s">
        <v>95</v>
      </c>
      <c r="B112" s="4">
        <v>1</v>
      </c>
      <c r="C112" s="4">
        <v>10</v>
      </c>
      <c r="D112" s="4">
        <v>16</v>
      </c>
      <c r="E112" s="4">
        <v>62.5</v>
      </c>
      <c r="F112" s="4">
        <v>5</v>
      </c>
      <c r="G112" s="4">
        <v>6</v>
      </c>
      <c r="H112" s="4">
        <v>83.3</v>
      </c>
      <c r="I112" s="4">
        <v>1</v>
      </c>
      <c r="J112" s="4">
        <v>4</v>
      </c>
      <c r="K112" s="4">
        <v>3</v>
      </c>
      <c r="L112" s="4">
        <v>2</v>
      </c>
      <c r="M112" s="4">
        <v>1.5</v>
      </c>
      <c r="N112" s="4">
        <v>0</v>
      </c>
      <c r="O112" s="4">
        <v>2</v>
      </c>
      <c r="P112" s="4">
        <v>26</v>
      </c>
    </row>
    <row r="113" spans="1:16" ht="11.25">
      <c r="A113" s="2" t="s">
        <v>96</v>
      </c>
      <c r="B113" s="4">
        <v>2</v>
      </c>
      <c r="C113" s="4">
        <v>19</v>
      </c>
      <c r="D113" s="4">
        <v>36</v>
      </c>
      <c r="E113" s="4">
        <v>52.8</v>
      </c>
      <c r="F113" s="4">
        <v>1</v>
      </c>
      <c r="G113" s="4">
        <v>2</v>
      </c>
      <c r="H113" s="4">
        <v>50</v>
      </c>
      <c r="I113" s="4">
        <v>11</v>
      </c>
      <c r="J113" s="4">
        <v>6</v>
      </c>
      <c r="K113" s="4">
        <v>16</v>
      </c>
      <c r="L113" s="4">
        <v>4</v>
      </c>
      <c r="M113" s="4">
        <v>4</v>
      </c>
      <c r="N113" s="4">
        <v>0</v>
      </c>
      <c r="O113" s="4">
        <v>4</v>
      </c>
      <c r="P113" s="4">
        <v>50</v>
      </c>
    </row>
    <row r="114" spans="1:16" ht="11.25">
      <c r="A114" s="2" t="s">
        <v>97</v>
      </c>
      <c r="B114" s="4">
        <v>2</v>
      </c>
      <c r="C114" s="4">
        <v>3</v>
      </c>
      <c r="D114" s="4">
        <v>7</v>
      </c>
      <c r="E114" s="4">
        <v>42.9</v>
      </c>
      <c r="F114" s="4">
        <v>0</v>
      </c>
      <c r="G114" s="4">
        <v>2</v>
      </c>
      <c r="H114" s="4">
        <v>0</v>
      </c>
      <c r="I114" s="4">
        <v>0</v>
      </c>
      <c r="J114" s="4">
        <v>10</v>
      </c>
      <c r="K114" s="4">
        <v>2</v>
      </c>
      <c r="L114" s="4">
        <v>1</v>
      </c>
      <c r="M114" s="4">
        <v>2</v>
      </c>
      <c r="N114" s="4">
        <v>2</v>
      </c>
      <c r="O114" s="4">
        <v>1</v>
      </c>
      <c r="P114" s="4">
        <v>6</v>
      </c>
    </row>
    <row r="115" spans="1:16" ht="11.25">
      <c r="A115" s="2" t="s">
        <v>98</v>
      </c>
      <c r="B115" s="4">
        <v>1</v>
      </c>
      <c r="C115" s="4">
        <v>10</v>
      </c>
      <c r="D115" s="4">
        <v>23</v>
      </c>
      <c r="E115" s="4">
        <v>43.5</v>
      </c>
      <c r="F115" s="4">
        <v>8</v>
      </c>
      <c r="G115" s="4">
        <v>11</v>
      </c>
      <c r="H115" s="4">
        <v>72.7</v>
      </c>
      <c r="I115" s="4">
        <v>0</v>
      </c>
      <c r="J115" s="4">
        <v>10</v>
      </c>
      <c r="K115" s="4">
        <v>3</v>
      </c>
      <c r="L115" s="4">
        <v>4</v>
      </c>
      <c r="M115" s="4">
        <v>0.75</v>
      </c>
      <c r="N115" s="4">
        <v>4</v>
      </c>
      <c r="O115" s="4">
        <v>2</v>
      </c>
      <c r="P115" s="4">
        <v>28</v>
      </c>
    </row>
    <row r="116" spans="1:16" ht="11.25">
      <c r="A116" s="2" t="s">
        <v>99</v>
      </c>
      <c r="B116" s="4">
        <v>2</v>
      </c>
      <c r="C116" s="4">
        <v>6</v>
      </c>
      <c r="D116" s="4">
        <v>15</v>
      </c>
      <c r="E116" s="4">
        <v>40</v>
      </c>
      <c r="F116" s="4">
        <v>5</v>
      </c>
      <c r="G116" s="4">
        <v>6</v>
      </c>
      <c r="H116" s="4">
        <v>83.3</v>
      </c>
      <c r="I116" s="4">
        <v>3</v>
      </c>
      <c r="J116" s="4">
        <v>6</v>
      </c>
      <c r="K116" s="4">
        <v>9</v>
      </c>
      <c r="L116" s="4">
        <v>4</v>
      </c>
      <c r="M116" s="4">
        <v>2.25</v>
      </c>
      <c r="N116" s="4">
        <v>0</v>
      </c>
      <c r="O116" s="4">
        <v>3</v>
      </c>
      <c r="P116" s="4">
        <v>20</v>
      </c>
    </row>
    <row r="117" spans="1:16" ht="11.25">
      <c r="A117" s="2" t="s">
        <v>100</v>
      </c>
      <c r="B117" s="4">
        <v>1</v>
      </c>
      <c r="C117" s="4">
        <v>5</v>
      </c>
      <c r="D117" s="4">
        <v>10</v>
      </c>
      <c r="E117" s="4">
        <v>50</v>
      </c>
      <c r="F117" s="4">
        <v>3</v>
      </c>
      <c r="G117" s="4">
        <v>4</v>
      </c>
      <c r="H117" s="4">
        <v>75</v>
      </c>
      <c r="I117" s="4">
        <v>0</v>
      </c>
      <c r="J117" s="4">
        <v>11</v>
      </c>
      <c r="K117" s="4">
        <v>2</v>
      </c>
      <c r="L117" s="4">
        <v>4</v>
      </c>
      <c r="M117" s="4">
        <v>0.5</v>
      </c>
      <c r="N117" s="4">
        <v>2</v>
      </c>
      <c r="O117" s="4">
        <v>0</v>
      </c>
      <c r="P117" s="4">
        <v>13</v>
      </c>
    </row>
    <row r="118" spans="1:16" ht="11.25">
      <c r="A118" s="2" t="s">
        <v>101</v>
      </c>
      <c r="B118" s="4">
        <v>1</v>
      </c>
      <c r="C118" s="4">
        <v>8</v>
      </c>
      <c r="D118" s="4">
        <v>17</v>
      </c>
      <c r="E118" s="4">
        <v>47.1</v>
      </c>
      <c r="F118" s="4">
        <v>3</v>
      </c>
      <c r="G118" s="4">
        <v>3</v>
      </c>
      <c r="H118" s="4">
        <v>100</v>
      </c>
      <c r="I118" s="4">
        <v>0</v>
      </c>
      <c r="J118" s="4">
        <v>4</v>
      </c>
      <c r="K118" s="4">
        <v>4</v>
      </c>
      <c r="L118" s="4">
        <v>4</v>
      </c>
      <c r="M118" s="4">
        <v>1</v>
      </c>
      <c r="N118" s="4">
        <v>0</v>
      </c>
      <c r="O118" s="4">
        <v>1</v>
      </c>
      <c r="P118" s="4">
        <v>19</v>
      </c>
    </row>
    <row r="119" spans="1:16" ht="11.25">
      <c r="A119" s="2" t="s">
        <v>102</v>
      </c>
      <c r="B119" s="4">
        <v>2</v>
      </c>
      <c r="C119" s="4">
        <v>15</v>
      </c>
      <c r="D119" s="4">
        <v>30</v>
      </c>
      <c r="E119" s="4">
        <v>50</v>
      </c>
      <c r="F119" s="4">
        <v>4</v>
      </c>
      <c r="G119" s="4">
        <v>6</v>
      </c>
      <c r="H119" s="4">
        <v>66.7</v>
      </c>
      <c r="I119" s="4">
        <v>2</v>
      </c>
      <c r="J119" s="4">
        <v>10</v>
      </c>
      <c r="K119" s="4">
        <v>9</v>
      </c>
      <c r="L119" s="4">
        <v>2</v>
      </c>
      <c r="M119" s="4">
        <v>4.5</v>
      </c>
      <c r="N119" s="4">
        <v>0</v>
      </c>
      <c r="O119" s="4">
        <v>4</v>
      </c>
      <c r="P119" s="4">
        <v>36</v>
      </c>
    </row>
    <row r="120" spans="1:26" ht="11.25">
      <c r="A120" s="1" t="s">
        <v>203</v>
      </c>
      <c r="B120" s="3">
        <f>SUM(B112:B119)</f>
        <v>12</v>
      </c>
      <c r="C120" s="3">
        <f>SUM(C112:C119)</f>
        <v>76</v>
      </c>
      <c r="D120" s="3">
        <f>SUM(D112:D119)</f>
        <v>154</v>
      </c>
      <c r="E120" s="6">
        <f>+C120/D120</f>
        <v>0.4935064935064935</v>
      </c>
      <c r="F120" s="3">
        <f>SUM(F112:F119)</f>
        <v>29</v>
      </c>
      <c r="G120" s="3">
        <f>SUM(G112:G119)</f>
        <v>40</v>
      </c>
      <c r="H120" s="6">
        <f>+F120/G120</f>
        <v>0.725</v>
      </c>
      <c r="I120" s="3">
        <f>SUM(I112:I119)</f>
        <v>17</v>
      </c>
      <c r="J120" s="3">
        <f>SUM(J112:J119)</f>
        <v>61</v>
      </c>
      <c r="K120" s="3">
        <f>SUM(K112:K119)</f>
        <v>48</v>
      </c>
      <c r="L120" s="3">
        <f>SUM(L112:L119)</f>
        <v>25</v>
      </c>
      <c r="M120" s="6">
        <f>+K120/L120</f>
        <v>1.92</v>
      </c>
      <c r="N120" s="3">
        <f>SUM(N112:N119)</f>
        <v>8</v>
      </c>
      <c r="O120" s="3">
        <f>SUM(O112:O119)</f>
        <v>17</v>
      </c>
      <c r="P120" s="3">
        <f>SUM(P112:P119)</f>
        <v>198</v>
      </c>
      <c r="Q120" s="7">
        <f>SUM(R120:Z120)</f>
        <v>1105.5</v>
      </c>
      <c r="R120" s="8">
        <f>+P120</f>
        <v>198</v>
      </c>
      <c r="S120" s="8">
        <f>+J120*1.7</f>
        <v>103.7</v>
      </c>
      <c r="T120" s="8">
        <f>+K120*3</f>
        <v>144</v>
      </c>
      <c r="U120" s="8">
        <f>+I120*4</f>
        <v>68</v>
      </c>
      <c r="V120" s="8">
        <f>O120*4.4</f>
        <v>74.80000000000001</v>
      </c>
      <c r="W120" s="8">
        <f>+N120*6.5</f>
        <v>52</v>
      </c>
      <c r="X120" s="5">
        <f>IF(E120&lt;0.414,70,IF(E120&lt;0.427,85,IF(E120&lt;0.437,100,IF(E120&lt;0.444,115,IF(E120&lt;0.452,130,IF(E120&lt;0.46,145,IF(E120&lt;0.469,160,IF(E120&lt;0.481,175,190))))))))</f>
        <v>190</v>
      </c>
      <c r="Y120" s="5">
        <f>IF(H120&lt;0.687,70,IF(H120&lt;0.719,85,IF(H120&lt;0.74,100,IF(H120&lt;0.758,115,IF(H120&lt;0.776,130,IF(H120&lt;0.789,145,IF(H120&lt;0.804,160,IF(H120&lt;0.827,175,190))))))))</f>
        <v>100</v>
      </c>
      <c r="Z120" s="5">
        <f>IF(M120&lt;1.15,70,IF(M120&lt;1.29,85,IF(M120&lt;1.4,100,IF(M120&lt;1.5,115,IF(M120&lt;1.59,130,IF(M120&lt;1.72,145,IF(M120&lt;1.89,160,IF(M120&lt;2.09,175,190))))))))</f>
        <v>175</v>
      </c>
    </row>
    <row r="122" spans="1:16" ht="11.25">
      <c r="A122" s="1" t="s">
        <v>186</v>
      </c>
      <c r="B122" s="3" t="s">
        <v>0</v>
      </c>
      <c r="C122" s="3" t="s">
        <v>1</v>
      </c>
      <c r="D122" s="3" t="s">
        <v>2</v>
      </c>
      <c r="E122" s="3" t="s">
        <v>3</v>
      </c>
      <c r="F122" s="3" t="s">
        <v>4</v>
      </c>
      <c r="G122" s="3" t="s">
        <v>5</v>
      </c>
      <c r="H122" s="3" t="s">
        <v>6</v>
      </c>
      <c r="I122" s="3" t="s">
        <v>7</v>
      </c>
      <c r="J122" s="3" t="s">
        <v>8</v>
      </c>
      <c r="K122" s="3" t="s">
        <v>9</v>
      </c>
      <c r="L122" s="3" t="s">
        <v>10</v>
      </c>
      <c r="M122" s="3" t="s">
        <v>11</v>
      </c>
      <c r="N122" s="3" t="s">
        <v>12</v>
      </c>
      <c r="O122" s="3" t="s">
        <v>13</v>
      </c>
      <c r="P122" s="3" t="s">
        <v>14</v>
      </c>
    </row>
    <row r="123" spans="1:16" ht="11.25">
      <c r="A123" s="2" t="s">
        <v>103</v>
      </c>
      <c r="B123" s="4">
        <v>2</v>
      </c>
      <c r="C123" s="4">
        <v>4</v>
      </c>
      <c r="D123" s="4">
        <v>13</v>
      </c>
      <c r="E123" s="4">
        <v>30.8</v>
      </c>
      <c r="F123" s="4">
        <v>3</v>
      </c>
      <c r="G123" s="4">
        <v>4</v>
      </c>
      <c r="H123" s="4">
        <v>75</v>
      </c>
      <c r="I123" s="4">
        <v>1</v>
      </c>
      <c r="J123" s="4">
        <v>8</v>
      </c>
      <c r="K123" s="4">
        <v>6</v>
      </c>
      <c r="L123" s="4">
        <v>1</v>
      </c>
      <c r="M123" s="4">
        <v>6</v>
      </c>
      <c r="N123" s="4">
        <v>0</v>
      </c>
      <c r="O123" s="4">
        <v>3</v>
      </c>
      <c r="P123" s="4">
        <v>12</v>
      </c>
    </row>
    <row r="124" spans="1:16" ht="11.25">
      <c r="A124" s="2" t="s">
        <v>104</v>
      </c>
      <c r="B124" s="4">
        <v>2</v>
      </c>
      <c r="C124" s="4">
        <v>8</v>
      </c>
      <c r="D124" s="4">
        <v>17</v>
      </c>
      <c r="E124" s="4">
        <v>47.1</v>
      </c>
      <c r="F124" s="4">
        <v>4</v>
      </c>
      <c r="G124" s="4">
        <v>4</v>
      </c>
      <c r="H124" s="4">
        <v>100</v>
      </c>
      <c r="I124" s="4">
        <v>3</v>
      </c>
      <c r="J124" s="4">
        <v>0</v>
      </c>
      <c r="K124" s="4">
        <v>1</v>
      </c>
      <c r="L124" s="4">
        <v>2</v>
      </c>
      <c r="M124" s="4">
        <v>0.5</v>
      </c>
      <c r="N124" s="4">
        <v>0</v>
      </c>
      <c r="O124" s="4">
        <v>0</v>
      </c>
      <c r="P124" s="4">
        <v>23</v>
      </c>
    </row>
    <row r="125" spans="1:16" ht="11.25">
      <c r="A125" s="2" t="s">
        <v>105</v>
      </c>
      <c r="B125" s="4">
        <v>2</v>
      </c>
      <c r="C125" s="4">
        <v>4</v>
      </c>
      <c r="D125" s="4">
        <v>8</v>
      </c>
      <c r="E125" s="4">
        <v>50</v>
      </c>
      <c r="F125" s="4">
        <v>0</v>
      </c>
      <c r="G125" s="4">
        <v>0</v>
      </c>
      <c r="H125" s="4">
        <v>0</v>
      </c>
      <c r="I125" s="4">
        <v>0</v>
      </c>
      <c r="J125" s="4">
        <v>5</v>
      </c>
      <c r="K125" s="4">
        <v>3</v>
      </c>
      <c r="L125" s="4">
        <v>2</v>
      </c>
      <c r="M125" s="4">
        <v>1.5</v>
      </c>
      <c r="N125" s="4">
        <v>0</v>
      </c>
      <c r="O125" s="4">
        <v>1</v>
      </c>
      <c r="P125" s="4">
        <v>8</v>
      </c>
    </row>
    <row r="126" spans="1:16" ht="11.25">
      <c r="A126" s="2" t="s">
        <v>106</v>
      </c>
      <c r="B126" s="4">
        <v>2</v>
      </c>
      <c r="C126" s="4">
        <v>7</v>
      </c>
      <c r="D126" s="4">
        <v>22</v>
      </c>
      <c r="E126" s="4">
        <v>31.8</v>
      </c>
      <c r="F126" s="4">
        <v>5</v>
      </c>
      <c r="G126" s="4">
        <v>5</v>
      </c>
      <c r="H126" s="4">
        <v>100</v>
      </c>
      <c r="I126" s="4">
        <v>0</v>
      </c>
      <c r="J126" s="4">
        <v>8</v>
      </c>
      <c r="K126" s="4">
        <v>16</v>
      </c>
      <c r="L126" s="4">
        <v>3</v>
      </c>
      <c r="M126" s="4">
        <v>5.333</v>
      </c>
      <c r="N126" s="4">
        <v>0</v>
      </c>
      <c r="O126" s="4">
        <v>1</v>
      </c>
      <c r="P126" s="4">
        <v>19</v>
      </c>
    </row>
    <row r="127" spans="1:16" ht="11.25">
      <c r="A127" s="2" t="s">
        <v>107</v>
      </c>
      <c r="B127" s="4">
        <v>2</v>
      </c>
      <c r="C127" s="4">
        <v>21</v>
      </c>
      <c r="D127" s="4">
        <v>37</v>
      </c>
      <c r="E127" s="4">
        <v>56.8</v>
      </c>
      <c r="F127" s="4">
        <v>12</v>
      </c>
      <c r="G127" s="4">
        <v>15</v>
      </c>
      <c r="H127" s="4">
        <v>80</v>
      </c>
      <c r="I127" s="4">
        <v>0</v>
      </c>
      <c r="J127" s="4">
        <v>18</v>
      </c>
      <c r="K127" s="4">
        <v>3</v>
      </c>
      <c r="L127" s="4">
        <v>3</v>
      </c>
      <c r="M127" s="4">
        <v>1</v>
      </c>
      <c r="N127" s="4">
        <v>2</v>
      </c>
      <c r="O127" s="4">
        <v>0</v>
      </c>
      <c r="P127" s="4">
        <v>54</v>
      </c>
    </row>
    <row r="128" spans="1:16" ht="11.25">
      <c r="A128" s="2" t="s">
        <v>108</v>
      </c>
      <c r="B128" s="4">
        <v>2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3</v>
      </c>
      <c r="K128" s="4">
        <v>1</v>
      </c>
      <c r="L128" s="4">
        <v>1</v>
      </c>
      <c r="M128" s="4">
        <v>1</v>
      </c>
      <c r="N128" s="4">
        <v>0</v>
      </c>
      <c r="O128" s="4">
        <v>1</v>
      </c>
      <c r="P128" s="4">
        <v>0</v>
      </c>
    </row>
    <row r="129" spans="1:16" ht="11.25">
      <c r="A129" s="2" t="s">
        <v>109</v>
      </c>
      <c r="B129" s="4">
        <v>2</v>
      </c>
      <c r="C129" s="4">
        <v>9</v>
      </c>
      <c r="D129" s="4">
        <v>21</v>
      </c>
      <c r="E129" s="4">
        <v>42.9</v>
      </c>
      <c r="F129" s="4">
        <v>5</v>
      </c>
      <c r="G129" s="4">
        <v>6</v>
      </c>
      <c r="H129" s="4">
        <v>83.3</v>
      </c>
      <c r="I129" s="4">
        <v>3</v>
      </c>
      <c r="J129" s="4">
        <v>6</v>
      </c>
      <c r="K129" s="4">
        <v>16</v>
      </c>
      <c r="L129" s="4">
        <v>6</v>
      </c>
      <c r="M129" s="4">
        <v>2.667</v>
      </c>
      <c r="N129" s="4">
        <v>0</v>
      </c>
      <c r="O129" s="4">
        <v>2</v>
      </c>
      <c r="P129" s="4">
        <v>26</v>
      </c>
    </row>
    <row r="130" spans="1:16" ht="11.25">
      <c r="A130" s="2" t="s">
        <v>110</v>
      </c>
      <c r="B130" s="4">
        <v>2</v>
      </c>
      <c r="C130" s="4">
        <v>4</v>
      </c>
      <c r="D130" s="4">
        <v>10</v>
      </c>
      <c r="E130" s="4">
        <v>40</v>
      </c>
      <c r="F130" s="4">
        <v>1</v>
      </c>
      <c r="G130" s="4">
        <v>2</v>
      </c>
      <c r="H130" s="4">
        <v>50</v>
      </c>
      <c r="I130" s="4">
        <v>0</v>
      </c>
      <c r="J130" s="4">
        <v>14</v>
      </c>
      <c r="K130" s="4">
        <v>4</v>
      </c>
      <c r="L130" s="4">
        <v>1</v>
      </c>
      <c r="M130" s="4">
        <v>4</v>
      </c>
      <c r="N130" s="4">
        <v>1</v>
      </c>
      <c r="O130" s="4">
        <v>3</v>
      </c>
      <c r="P130" s="4">
        <v>9</v>
      </c>
    </row>
    <row r="131" spans="1:26" ht="11.25">
      <c r="A131" s="1" t="s">
        <v>203</v>
      </c>
      <c r="B131" s="3">
        <f>SUM(B123:B130)</f>
        <v>16</v>
      </c>
      <c r="C131" s="3">
        <f>SUM(C123:C130)</f>
        <v>57</v>
      </c>
      <c r="D131" s="3">
        <f>SUM(D123:D130)</f>
        <v>128</v>
      </c>
      <c r="E131" s="6">
        <f>+C131/D131</f>
        <v>0.4453125</v>
      </c>
      <c r="F131" s="3">
        <f>SUM(F123:F130)</f>
        <v>30</v>
      </c>
      <c r="G131" s="3">
        <f>SUM(G123:G130)</f>
        <v>36</v>
      </c>
      <c r="H131" s="6">
        <f>+F131/G131</f>
        <v>0.8333333333333334</v>
      </c>
      <c r="I131" s="3">
        <f>SUM(I123:I130)</f>
        <v>7</v>
      </c>
      <c r="J131" s="3">
        <f>SUM(J123:J130)</f>
        <v>62</v>
      </c>
      <c r="K131" s="3">
        <f>SUM(K123:K130)</f>
        <v>50</v>
      </c>
      <c r="L131" s="3">
        <f>SUM(L123:L130)</f>
        <v>19</v>
      </c>
      <c r="M131" s="6">
        <f>+K131/L131</f>
        <v>2.6315789473684212</v>
      </c>
      <c r="N131" s="3">
        <f>SUM(N123:N130)</f>
        <v>3</v>
      </c>
      <c r="O131" s="3">
        <f>SUM(O123:O130)</f>
        <v>11</v>
      </c>
      <c r="P131" s="3">
        <f>SUM(P123:P130)</f>
        <v>151</v>
      </c>
      <c r="Q131" s="7">
        <f>SUM(R131:Z131)</f>
        <v>1012.3</v>
      </c>
      <c r="R131" s="8">
        <f>+P131</f>
        <v>151</v>
      </c>
      <c r="S131" s="8">
        <f>+J131*1.7</f>
        <v>105.39999999999999</v>
      </c>
      <c r="T131" s="8">
        <f>+K131*3</f>
        <v>150</v>
      </c>
      <c r="U131" s="8">
        <f>+I131*4</f>
        <v>28</v>
      </c>
      <c r="V131" s="8">
        <f>O131*4.4</f>
        <v>48.400000000000006</v>
      </c>
      <c r="W131" s="8">
        <f>+N131*6.5</f>
        <v>19.5</v>
      </c>
      <c r="X131" s="5">
        <f>IF(E131&lt;0.414,70,IF(E131&lt;0.427,85,IF(E131&lt;0.437,100,IF(E131&lt;0.444,115,IF(E131&lt;0.452,130,IF(E131&lt;0.46,145,IF(E131&lt;0.469,160,IF(E131&lt;0.481,175,190))))))))</f>
        <v>130</v>
      </c>
      <c r="Y131" s="5">
        <f>IF(H131&lt;0.687,70,IF(H131&lt;0.719,85,IF(H131&lt;0.74,100,IF(H131&lt;0.758,115,IF(H131&lt;0.776,130,IF(H131&lt;0.789,145,IF(H131&lt;0.804,160,IF(H131&lt;0.827,175,190))))))))</f>
        <v>190</v>
      </c>
      <c r="Z131" s="5">
        <f>IF(M131&lt;1.15,70,IF(M131&lt;1.29,85,IF(M131&lt;1.4,100,IF(M131&lt;1.5,115,IF(M131&lt;1.59,130,IF(M131&lt;1.72,145,IF(M131&lt;1.89,160,IF(M131&lt;2.09,175,190))))))))</f>
        <v>190</v>
      </c>
    </row>
    <row r="133" spans="1:16" ht="11.25">
      <c r="A133" s="1" t="s">
        <v>187</v>
      </c>
      <c r="B133" s="3" t="s">
        <v>0</v>
      </c>
      <c r="C133" s="3" t="s">
        <v>1</v>
      </c>
      <c r="D133" s="3" t="s">
        <v>2</v>
      </c>
      <c r="E133" s="3" t="s">
        <v>3</v>
      </c>
      <c r="F133" s="3" t="s">
        <v>4</v>
      </c>
      <c r="G133" s="3" t="s">
        <v>5</v>
      </c>
      <c r="H133" s="3" t="s">
        <v>6</v>
      </c>
      <c r="I133" s="3" t="s">
        <v>7</v>
      </c>
      <c r="J133" s="3" t="s">
        <v>8</v>
      </c>
      <c r="K133" s="3" t="s">
        <v>9</v>
      </c>
      <c r="L133" s="3" t="s">
        <v>10</v>
      </c>
      <c r="M133" s="3" t="s">
        <v>11</v>
      </c>
      <c r="N133" s="3" t="s">
        <v>12</v>
      </c>
      <c r="O133" s="3" t="s">
        <v>13</v>
      </c>
      <c r="P133" s="3" t="s">
        <v>14</v>
      </c>
    </row>
    <row r="134" spans="1:16" ht="11.25">
      <c r="A134" s="2" t="s">
        <v>111</v>
      </c>
      <c r="B134" s="4">
        <v>2</v>
      </c>
      <c r="C134" s="4">
        <v>6</v>
      </c>
      <c r="D134" s="4">
        <v>10</v>
      </c>
      <c r="E134" s="4">
        <v>60</v>
      </c>
      <c r="F134" s="4">
        <v>6</v>
      </c>
      <c r="G134" s="4">
        <v>6</v>
      </c>
      <c r="H134" s="4">
        <v>100</v>
      </c>
      <c r="I134" s="4">
        <v>0</v>
      </c>
      <c r="J134" s="4">
        <v>4</v>
      </c>
      <c r="K134" s="4">
        <v>22</v>
      </c>
      <c r="L134" s="4">
        <v>2</v>
      </c>
      <c r="M134" s="4">
        <v>11</v>
      </c>
      <c r="N134" s="4">
        <v>1</v>
      </c>
      <c r="O134" s="4">
        <v>1</v>
      </c>
      <c r="P134" s="4">
        <v>18</v>
      </c>
    </row>
    <row r="135" spans="1:16" ht="11.25">
      <c r="A135" s="2" t="s">
        <v>112</v>
      </c>
      <c r="B135" s="4">
        <v>2</v>
      </c>
      <c r="C135" s="4">
        <v>22</v>
      </c>
      <c r="D135" s="4">
        <v>39</v>
      </c>
      <c r="E135" s="4">
        <v>56.4</v>
      </c>
      <c r="F135" s="4">
        <v>4</v>
      </c>
      <c r="G135" s="4">
        <v>8</v>
      </c>
      <c r="H135" s="4">
        <v>50</v>
      </c>
      <c r="I135" s="4">
        <v>0</v>
      </c>
      <c r="J135" s="4">
        <v>28</v>
      </c>
      <c r="K135" s="4">
        <v>4</v>
      </c>
      <c r="L135" s="4">
        <v>7</v>
      </c>
      <c r="M135" s="4">
        <v>0.571</v>
      </c>
      <c r="N135" s="4">
        <v>7</v>
      </c>
      <c r="O135" s="4">
        <v>4</v>
      </c>
      <c r="P135" s="4">
        <v>48</v>
      </c>
    </row>
    <row r="136" spans="1:16" ht="11.25">
      <c r="A136" s="2" t="s">
        <v>113</v>
      </c>
      <c r="B136" s="4">
        <v>2</v>
      </c>
      <c r="C136" s="4">
        <v>14</v>
      </c>
      <c r="D136" s="4">
        <v>28</v>
      </c>
      <c r="E136" s="4">
        <v>50</v>
      </c>
      <c r="F136" s="4">
        <v>15</v>
      </c>
      <c r="G136" s="4">
        <v>20</v>
      </c>
      <c r="H136" s="4">
        <v>75</v>
      </c>
      <c r="I136" s="4">
        <v>1</v>
      </c>
      <c r="J136" s="4">
        <v>17</v>
      </c>
      <c r="K136" s="4">
        <v>11</v>
      </c>
      <c r="L136" s="4">
        <v>6</v>
      </c>
      <c r="M136" s="4">
        <v>1.833</v>
      </c>
      <c r="N136" s="4">
        <v>1</v>
      </c>
      <c r="O136" s="4">
        <v>4</v>
      </c>
      <c r="P136" s="4">
        <v>44</v>
      </c>
    </row>
    <row r="137" spans="1:16" ht="11.25">
      <c r="A137" s="2" t="s">
        <v>114</v>
      </c>
      <c r="B137" s="4">
        <v>2</v>
      </c>
      <c r="C137" s="4">
        <v>15</v>
      </c>
      <c r="D137" s="4">
        <v>27</v>
      </c>
      <c r="E137" s="4">
        <v>55.6</v>
      </c>
      <c r="F137" s="4">
        <v>9</v>
      </c>
      <c r="G137" s="4">
        <v>11</v>
      </c>
      <c r="H137" s="4">
        <v>81.8</v>
      </c>
      <c r="I137" s="4">
        <v>0</v>
      </c>
      <c r="J137" s="4">
        <v>23</v>
      </c>
      <c r="K137" s="4">
        <v>7</v>
      </c>
      <c r="L137" s="4">
        <v>6</v>
      </c>
      <c r="M137" s="4">
        <v>1.167</v>
      </c>
      <c r="N137" s="4">
        <v>1</v>
      </c>
      <c r="O137" s="4">
        <v>3</v>
      </c>
      <c r="P137" s="4">
        <v>39</v>
      </c>
    </row>
    <row r="138" spans="1:16" ht="11.25">
      <c r="A138" s="2" t="s">
        <v>115</v>
      </c>
      <c r="B138" s="4">
        <v>2</v>
      </c>
      <c r="C138" s="4">
        <v>12</v>
      </c>
      <c r="D138" s="4">
        <v>24</v>
      </c>
      <c r="E138" s="4">
        <v>50</v>
      </c>
      <c r="F138" s="4">
        <v>5</v>
      </c>
      <c r="G138" s="4">
        <v>5</v>
      </c>
      <c r="H138" s="4">
        <v>100</v>
      </c>
      <c r="I138" s="4">
        <v>4</v>
      </c>
      <c r="J138" s="4">
        <v>11</v>
      </c>
      <c r="K138" s="4">
        <v>14</v>
      </c>
      <c r="L138" s="4">
        <v>4</v>
      </c>
      <c r="M138" s="4">
        <v>3.5</v>
      </c>
      <c r="N138" s="4">
        <v>1</v>
      </c>
      <c r="O138" s="4">
        <v>1</v>
      </c>
      <c r="P138" s="4">
        <v>33</v>
      </c>
    </row>
    <row r="139" spans="1:16" ht="11.25">
      <c r="A139" s="2" t="s">
        <v>116</v>
      </c>
      <c r="B139" s="4">
        <v>2</v>
      </c>
      <c r="C139" s="4">
        <v>5</v>
      </c>
      <c r="D139" s="4">
        <v>13</v>
      </c>
      <c r="E139" s="4">
        <v>38.5</v>
      </c>
      <c r="F139" s="4">
        <v>2</v>
      </c>
      <c r="G139" s="4">
        <v>4</v>
      </c>
      <c r="H139" s="4">
        <v>50</v>
      </c>
      <c r="I139" s="4">
        <v>1</v>
      </c>
      <c r="J139" s="4">
        <v>9</v>
      </c>
      <c r="K139" s="4">
        <v>5</v>
      </c>
      <c r="L139" s="4">
        <v>3</v>
      </c>
      <c r="M139" s="4">
        <v>1.667</v>
      </c>
      <c r="N139" s="4">
        <v>1</v>
      </c>
      <c r="O139" s="4">
        <v>1</v>
      </c>
      <c r="P139" s="4">
        <v>13</v>
      </c>
    </row>
    <row r="140" spans="1:16" ht="11.25">
      <c r="A140" s="2" t="s">
        <v>117</v>
      </c>
      <c r="B140" s="4">
        <v>1</v>
      </c>
      <c r="C140" s="4">
        <v>6</v>
      </c>
      <c r="D140" s="4">
        <v>9</v>
      </c>
      <c r="E140" s="4">
        <v>66.7</v>
      </c>
      <c r="F140" s="4">
        <v>2</v>
      </c>
      <c r="G140" s="4">
        <v>2</v>
      </c>
      <c r="H140" s="4">
        <v>100</v>
      </c>
      <c r="I140" s="4">
        <v>1</v>
      </c>
      <c r="J140" s="4">
        <v>5</v>
      </c>
      <c r="K140" s="4">
        <v>1</v>
      </c>
      <c r="L140" s="4">
        <v>5</v>
      </c>
      <c r="M140" s="4">
        <v>0.2</v>
      </c>
      <c r="N140" s="4">
        <v>0</v>
      </c>
      <c r="O140" s="4">
        <v>0</v>
      </c>
      <c r="P140" s="4">
        <v>15</v>
      </c>
    </row>
    <row r="141" spans="1:16" ht="11.25">
      <c r="A141" s="2" t="s">
        <v>118</v>
      </c>
      <c r="B141" s="4">
        <v>2</v>
      </c>
      <c r="C141" s="4">
        <v>7</v>
      </c>
      <c r="D141" s="4">
        <v>21</v>
      </c>
      <c r="E141" s="4">
        <v>33.3</v>
      </c>
      <c r="F141" s="4">
        <v>6</v>
      </c>
      <c r="G141" s="4">
        <v>11</v>
      </c>
      <c r="H141" s="4">
        <v>54.5</v>
      </c>
      <c r="I141" s="4">
        <v>1</v>
      </c>
      <c r="J141" s="4">
        <v>9</v>
      </c>
      <c r="K141" s="4">
        <v>6</v>
      </c>
      <c r="L141" s="4">
        <v>3</v>
      </c>
      <c r="M141" s="4">
        <v>2</v>
      </c>
      <c r="N141" s="4">
        <v>0</v>
      </c>
      <c r="O141" s="4">
        <v>2</v>
      </c>
      <c r="P141" s="4">
        <v>21</v>
      </c>
    </row>
    <row r="142" spans="1:26" ht="11.25">
      <c r="A142" s="1" t="s">
        <v>203</v>
      </c>
      <c r="B142" s="3">
        <f>SUM(B134:B141)</f>
        <v>15</v>
      </c>
      <c r="C142" s="3">
        <f>SUM(C134:C141)</f>
        <v>87</v>
      </c>
      <c r="D142" s="3">
        <f>SUM(D134:D141)</f>
        <v>171</v>
      </c>
      <c r="E142" s="6">
        <f>+C142/D142</f>
        <v>0.5087719298245614</v>
      </c>
      <c r="F142" s="3">
        <f>SUM(F134:F141)</f>
        <v>49</v>
      </c>
      <c r="G142" s="3">
        <f>SUM(G134:G141)</f>
        <v>67</v>
      </c>
      <c r="H142" s="6">
        <f>+F142/G142</f>
        <v>0.7313432835820896</v>
      </c>
      <c r="I142" s="3">
        <f>SUM(I134:I141)</f>
        <v>8</v>
      </c>
      <c r="J142" s="3">
        <f>SUM(J134:J141)</f>
        <v>106</v>
      </c>
      <c r="K142" s="3">
        <f>SUM(K134:K141)</f>
        <v>70</v>
      </c>
      <c r="L142" s="3">
        <f>SUM(L134:L141)</f>
        <v>36</v>
      </c>
      <c r="M142" s="6">
        <f>+K142/L142</f>
        <v>1.9444444444444444</v>
      </c>
      <c r="N142" s="3">
        <f>SUM(N134:N141)</f>
        <v>12</v>
      </c>
      <c r="O142" s="3">
        <f>SUM(O134:O141)</f>
        <v>16</v>
      </c>
      <c r="P142" s="3">
        <f>SUM(P134:P141)</f>
        <v>231</v>
      </c>
      <c r="Q142" s="7">
        <f>SUM(R142:Z142)</f>
        <v>1266.6</v>
      </c>
      <c r="R142" s="8">
        <f>+P142</f>
        <v>231</v>
      </c>
      <c r="S142" s="8">
        <f>+J142*1.7</f>
        <v>180.2</v>
      </c>
      <c r="T142" s="8">
        <f>+K142*3</f>
        <v>210</v>
      </c>
      <c r="U142" s="8">
        <f>+I142*4</f>
        <v>32</v>
      </c>
      <c r="V142" s="8">
        <f>O142*4.4</f>
        <v>70.4</v>
      </c>
      <c r="W142" s="8">
        <f>+N142*6.5</f>
        <v>78</v>
      </c>
      <c r="X142" s="5">
        <f>IF(E142&lt;0.414,70,IF(E142&lt;0.427,85,IF(E142&lt;0.437,100,IF(E142&lt;0.444,115,IF(E142&lt;0.452,130,IF(E142&lt;0.46,145,IF(E142&lt;0.469,160,IF(E142&lt;0.481,175,190))))))))</f>
        <v>190</v>
      </c>
      <c r="Y142" s="5">
        <f>IF(H142&lt;0.687,70,IF(H142&lt;0.719,85,IF(H142&lt;0.74,100,IF(H142&lt;0.758,115,IF(H142&lt;0.776,130,IF(H142&lt;0.789,145,IF(H142&lt;0.804,160,IF(H142&lt;0.827,175,190))))))))</f>
        <v>100</v>
      </c>
      <c r="Z142" s="5">
        <f>IF(M142&lt;1.15,70,IF(M142&lt;1.29,85,IF(M142&lt;1.4,100,IF(M142&lt;1.5,115,IF(M142&lt;1.59,130,IF(M142&lt;1.72,145,IF(M142&lt;1.89,160,IF(M142&lt;2.09,175,190))))))))</f>
        <v>175</v>
      </c>
    </row>
    <row r="144" spans="1:16" ht="11.25">
      <c r="A144" s="1" t="s">
        <v>188</v>
      </c>
      <c r="B144" s="3" t="s">
        <v>0</v>
      </c>
      <c r="C144" s="3" t="s">
        <v>1</v>
      </c>
      <c r="D144" s="3" t="s">
        <v>2</v>
      </c>
      <c r="E144" s="3" t="s">
        <v>3</v>
      </c>
      <c r="F144" s="3" t="s">
        <v>4</v>
      </c>
      <c r="G144" s="3" t="s">
        <v>5</v>
      </c>
      <c r="H144" s="3" t="s">
        <v>6</v>
      </c>
      <c r="I144" s="3" t="s">
        <v>7</v>
      </c>
      <c r="J144" s="3" t="s">
        <v>8</v>
      </c>
      <c r="K144" s="3" t="s">
        <v>9</v>
      </c>
      <c r="L144" s="3" t="s">
        <v>10</v>
      </c>
      <c r="M144" s="3" t="s">
        <v>11</v>
      </c>
      <c r="N144" s="3" t="s">
        <v>12</v>
      </c>
      <c r="O144" s="3" t="s">
        <v>13</v>
      </c>
      <c r="P144" s="3" t="s">
        <v>14</v>
      </c>
    </row>
    <row r="145" spans="1:16" ht="11.25">
      <c r="A145" s="2" t="s">
        <v>119</v>
      </c>
      <c r="B145" s="4">
        <v>2</v>
      </c>
      <c r="C145" s="4">
        <v>13</v>
      </c>
      <c r="D145" s="4">
        <v>33</v>
      </c>
      <c r="E145" s="4">
        <v>39.4</v>
      </c>
      <c r="F145" s="4">
        <v>7</v>
      </c>
      <c r="G145" s="4">
        <v>8</v>
      </c>
      <c r="H145" s="4">
        <v>87.5</v>
      </c>
      <c r="I145" s="4">
        <v>5</v>
      </c>
      <c r="J145" s="4">
        <v>9</v>
      </c>
      <c r="K145" s="4">
        <v>9</v>
      </c>
      <c r="L145" s="4">
        <v>6</v>
      </c>
      <c r="M145" s="4">
        <v>1.5</v>
      </c>
      <c r="N145" s="4">
        <v>1</v>
      </c>
      <c r="O145" s="4">
        <v>3</v>
      </c>
      <c r="P145" s="4">
        <v>38</v>
      </c>
    </row>
    <row r="146" spans="1:16" ht="11.25">
      <c r="A146" s="2" t="s">
        <v>120</v>
      </c>
      <c r="B146" s="4">
        <v>2</v>
      </c>
      <c r="C146" s="4">
        <v>15</v>
      </c>
      <c r="D146" s="4">
        <v>23</v>
      </c>
      <c r="E146" s="4">
        <v>65.2</v>
      </c>
      <c r="F146" s="4">
        <v>5</v>
      </c>
      <c r="G146" s="4">
        <v>8</v>
      </c>
      <c r="H146" s="4">
        <v>62.5</v>
      </c>
      <c r="I146" s="4">
        <v>0</v>
      </c>
      <c r="J146" s="4">
        <v>9</v>
      </c>
      <c r="K146" s="4">
        <v>0</v>
      </c>
      <c r="L146" s="4">
        <v>4</v>
      </c>
      <c r="M146" s="4">
        <v>0</v>
      </c>
      <c r="N146" s="4">
        <v>3</v>
      </c>
      <c r="O146" s="4">
        <v>0</v>
      </c>
      <c r="P146" s="4">
        <v>35</v>
      </c>
    </row>
    <row r="147" spans="1:16" ht="11.25">
      <c r="A147" s="2" t="s">
        <v>121</v>
      </c>
      <c r="B147" s="4">
        <v>2</v>
      </c>
      <c r="C147" s="4">
        <v>6</v>
      </c>
      <c r="D147" s="4">
        <v>13</v>
      </c>
      <c r="E147" s="4">
        <v>46.2</v>
      </c>
      <c r="F147" s="4">
        <v>3</v>
      </c>
      <c r="G147" s="4">
        <v>6</v>
      </c>
      <c r="H147" s="4">
        <v>50</v>
      </c>
      <c r="I147" s="4">
        <v>2</v>
      </c>
      <c r="J147" s="4">
        <v>6</v>
      </c>
      <c r="K147" s="4">
        <v>13</v>
      </c>
      <c r="L147" s="4">
        <v>3</v>
      </c>
      <c r="M147" s="4">
        <v>4.333</v>
      </c>
      <c r="N147" s="4">
        <v>0</v>
      </c>
      <c r="O147" s="4">
        <v>0</v>
      </c>
      <c r="P147" s="4">
        <v>17</v>
      </c>
    </row>
    <row r="148" spans="1:16" ht="11.25">
      <c r="A148" s="2" t="s">
        <v>122</v>
      </c>
      <c r="B148" s="4">
        <v>1</v>
      </c>
      <c r="C148" s="4">
        <v>5</v>
      </c>
      <c r="D148" s="4">
        <v>9</v>
      </c>
      <c r="E148" s="4">
        <v>55.6</v>
      </c>
      <c r="F148" s="4">
        <v>0</v>
      </c>
      <c r="G148" s="4">
        <v>0</v>
      </c>
      <c r="H148" s="4">
        <v>0</v>
      </c>
      <c r="I148" s="4">
        <v>3</v>
      </c>
      <c r="J148" s="4">
        <v>4</v>
      </c>
      <c r="K148" s="4">
        <v>1</v>
      </c>
      <c r="L148" s="4">
        <v>0</v>
      </c>
      <c r="M148" s="4">
        <v>0</v>
      </c>
      <c r="N148" s="4">
        <v>1</v>
      </c>
      <c r="O148" s="4">
        <v>0</v>
      </c>
      <c r="P148" s="4">
        <v>13</v>
      </c>
    </row>
    <row r="149" spans="1:16" ht="11.25">
      <c r="A149" s="2" t="s">
        <v>123</v>
      </c>
      <c r="B149" s="4">
        <v>1</v>
      </c>
      <c r="C149" s="4">
        <v>2</v>
      </c>
      <c r="D149" s="4">
        <v>5</v>
      </c>
      <c r="E149" s="4">
        <v>40</v>
      </c>
      <c r="F149" s="4">
        <v>0</v>
      </c>
      <c r="G149" s="4">
        <v>1</v>
      </c>
      <c r="H149" s="4">
        <v>0</v>
      </c>
      <c r="I149" s="4">
        <v>2</v>
      </c>
      <c r="J149" s="4">
        <v>0</v>
      </c>
      <c r="K149" s="4">
        <v>3</v>
      </c>
      <c r="L149" s="4">
        <v>0</v>
      </c>
      <c r="M149" s="4">
        <v>0</v>
      </c>
      <c r="N149" s="4">
        <v>0</v>
      </c>
      <c r="O149" s="4">
        <v>1</v>
      </c>
      <c r="P149" s="4">
        <v>6</v>
      </c>
    </row>
    <row r="150" spans="1:16" ht="11.25">
      <c r="A150" s="2" t="s">
        <v>124</v>
      </c>
      <c r="B150" s="4">
        <v>1</v>
      </c>
      <c r="C150" s="4">
        <v>2</v>
      </c>
      <c r="D150" s="4">
        <v>8</v>
      </c>
      <c r="E150" s="4">
        <v>25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3</v>
      </c>
      <c r="L150" s="4">
        <v>2</v>
      </c>
      <c r="M150" s="4">
        <v>1.5</v>
      </c>
      <c r="N150" s="4">
        <v>0</v>
      </c>
      <c r="O150" s="4">
        <v>0</v>
      </c>
      <c r="P150" s="4">
        <v>4</v>
      </c>
    </row>
    <row r="151" spans="1:16" ht="11.25">
      <c r="A151" s="2" t="s">
        <v>125</v>
      </c>
      <c r="B151" s="4">
        <v>2</v>
      </c>
      <c r="C151" s="4">
        <v>14</v>
      </c>
      <c r="D151" s="4">
        <v>29</v>
      </c>
      <c r="E151" s="4">
        <v>48.3</v>
      </c>
      <c r="F151" s="4">
        <v>2</v>
      </c>
      <c r="G151" s="4">
        <v>2</v>
      </c>
      <c r="H151" s="4">
        <v>100</v>
      </c>
      <c r="I151" s="4">
        <v>4</v>
      </c>
      <c r="J151" s="4">
        <v>22</v>
      </c>
      <c r="K151" s="4">
        <v>1</v>
      </c>
      <c r="L151" s="4">
        <v>5</v>
      </c>
      <c r="M151" s="4">
        <v>0.2</v>
      </c>
      <c r="N151" s="4">
        <v>1</v>
      </c>
      <c r="O151" s="4">
        <v>0</v>
      </c>
      <c r="P151" s="4">
        <v>34</v>
      </c>
    </row>
    <row r="152" spans="1:16" ht="11.25">
      <c r="A152" s="2" t="s">
        <v>126</v>
      </c>
      <c r="B152" s="4">
        <v>1</v>
      </c>
      <c r="C152" s="4">
        <v>1</v>
      </c>
      <c r="D152" s="4">
        <v>3</v>
      </c>
      <c r="E152" s="4">
        <v>33.3</v>
      </c>
      <c r="F152" s="4">
        <v>0</v>
      </c>
      <c r="G152" s="4">
        <v>0</v>
      </c>
      <c r="H152" s="4">
        <v>0</v>
      </c>
      <c r="I152" s="4">
        <v>1</v>
      </c>
      <c r="J152" s="4">
        <v>0</v>
      </c>
      <c r="K152" s="4">
        <v>1</v>
      </c>
      <c r="L152" s="4">
        <v>1</v>
      </c>
      <c r="M152" s="4">
        <v>1</v>
      </c>
      <c r="N152" s="4">
        <v>0</v>
      </c>
      <c r="O152" s="4">
        <v>0</v>
      </c>
      <c r="P152" s="4">
        <v>3</v>
      </c>
    </row>
    <row r="153" spans="1:26" ht="11.25">
      <c r="A153" s="1" t="s">
        <v>203</v>
      </c>
      <c r="B153" s="3">
        <f>SUM(B145:B152)</f>
        <v>12</v>
      </c>
      <c r="C153" s="3">
        <f>SUM(C145:C152)</f>
        <v>58</v>
      </c>
      <c r="D153" s="3">
        <f>SUM(D145:D152)</f>
        <v>123</v>
      </c>
      <c r="E153" s="6">
        <f>+C153/D153</f>
        <v>0.4715447154471545</v>
      </c>
      <c r="F153" s="3">
        <f>SUM(F145:F152)</f>
        <v>17</v>
      </c>
      <c r="G153" s="3">
        <f>SUM(G145:G152)</f>
        <v>25</v>
      </c>
      <c r="H153" s="6">
        <f>+F153/G153</f>
        <v>0.68</v>
      </c>
      <c r="I153" s="3">
        <f>SUM(I145:I152)</f>
        <v>17</v>
      </c>
      <c r="J153" s="3">
        <f>SUM(J145:J152)</f>
        <v>50</v>
      </c>
      <c r="K153" s="3">
        <f>SUM(K145:K152)</f>
        <v>31</v>
      </c>
      <c r="L153" s="3">
        <f>SUM(L145:L152)</f>
        <v>21</v>
      </c>
      <c r="M153" s="6">
        <f>+K153/L153</f>
        <v>1.4761904761904763</v>
      </c>
      <c r="N153" s="3">
        <f>SUM(N145:N152)</f>
        <v>6</v>
      </c>
      <c r="O153" s="3">
        <f>SUM(O145:O152)</f>
        <v>4</v>
      </c>
      <c r="P153" s="3">
        <f>SUM(P145:P152)</f>
        <v>150</v>
      </c>
      <c r="Q153" s="7">
        <f>SUM(R153:Z153)</f>
        <v>812.6</v>
      </c>
      <c r="R153" s="8">
        <f>+P153</f>
        <v>150</v>
      </c>
      <c r="S153" s="8">
        <f>+J153*1.7</f>
        <v>85</v>
      </c>
      <c r="T153" s="8">
        <f>+K153*3</f>
        <v>93</v>
      </c>
      <c r="U153" s="8">
        <f>+I153*4</f>
        <v>68</v>
      </c>
      <c r="V153" s="8">
        <f>O153*4.4</f>
        <v>17.6</v>
      </c>
      <c r="W153" s="8">
        <f>+N153*6.5</f>
        <v>39</v>
      </c>
      <c r="X153" s="5">
        <f>IF(E153&lt;0.414,70,IF(E153&lt;0.427,85,IF(E153&lt;0.437,100,IF(E153&lt;0.444,115,IF(E153&lt;0.452,130,IF(E153&lt;0.46,145,IF(E153&lt;0.469,160,IF(E153&lt;0.481,175,190))))))))</f>
        <v>175</v>
      </c>
      <c r="Y153" s="5">
        <f>IF(H153&lt;0.687,70,IF(H153&lt;0.719,85,IF(H153&lt;0.74,100,IF(H153&lt;0.758,115,IF(H153&lt;0.776,130,IF(H153&lt;0.789,145,IF(H153&lt;0.804,160,IF(H153&lt;0.827,175,190))))))))</f>
        <v>70</v>
      </c>
      <c r="Z153" s="5">
        <f>IF(M153&lt;1.15,70,IF(M153&lt;1.29,85,IF(M153&lt;1.4,100,IF(M153&lt;1.5,115,IF(M153&lt;1.59,130,IF(M153&lt;1.72,145,IF(M153&lt;1.89,160,IF(M153&lt;2.09,175,190))))))))</f>
        <v>115</v>
      </c>
    </row>
    <row r="155" spans="1:16" ht="11.25">
      <c r="A155" s="1" t="s">
        <v>189</v>
      </c>
      <c r="B155" s="3" t="s">
        <v>0</v>
      </c>
      <c r="C155" s="3" t="s">
        <v>1</v>
      </c>
      <c r="D155" s="3" t="s">
        <v>2</v>
      </c>
      <c r="E155" s="3" t="s">
        <v>3</v>
      </c>
      <c r="F155" s="3" t="s">
        <v>4</v>
      </c>
      <c r="G155" s="3" t="s">
        <v>5</v>
      </c>
      <c r="H155" s="3" t="s">
        <v>6</v>
      </c>
      <c r="I155" s="3" t="s">
        <v>7</v>
      </c>
      <c r="J155" s="3" t="s">
        <v>8</v>
      </c>
      <c r="K155" s="3" t="s">
        <v>9</v>
      </c>
      <c r="L155" s="3" t="s">
        <v>10</v>
      </c>
      <c r="M155" s="3" t="s">
        <v>11</v>
      </c>
      <c r="N155" s="3" t="s">
        <v>12</v>
      </c>
      <c r="O155" s="3" t="s">
        <v>13</v>
      </c>
      <c r="P155" s="3" t="s">
        <v>14</v>
      </c>
    </row>
    <row r="156" spans="1:16" ht="11.25">
      <c r="A156" s="2" t="s">
        <v>127</v>
      </c>
      <c r="B156" s="4">
        <v>2</v>
      </c>
      <c r="C156" s="4">
        <v>9</v>
      </c>
      <c r="D156" s="4">
        <v>16</v>
      </c>
      <c r="E156" s="4">
        <v>56.2</v>
      </c>
      <c r="F156" s="4">
        <v>4</v>
      </c>
      <c r="G156" s="4">
        <v>4</v>
      </c>
      <c r="H156" s="4">
        <v>100</v>
      </c>
      <c r="I156" s="4">
        <v>2</v>
      </c>
      <c r="J156" s="4">
        <v>5</v>
      </c>
      <c r="K156" s="4">
        <v>7</v>
      </c>
      <c r="L156" s="4">
        <v>3</v>
      </c>
      <c r="M156" s="4">
        <v>2.333</v>
      </c>
      <c r="N156" s="4">
        <v>0</v>
      </c>
      <c r="O156" s="4">
        <v>4</v>
      </c>
      <c r="P156" s="4">
        <v>24</v>
      </c>
    </row>
    <row r="157" spans="1:16" ht="11.25">
      <c r="A157" s="2" t="s">
        <v>128</v>
      </c>
      <c r="B157" s="4">
        <v>1</v>
      </c>
      <c r="C157" s="4">
        <v>3</v>
      </c>
      <c r="D157" s="4">
        <v>3</v>
      </c>
      <c r="E157" s="4">
        <v>100</v>
      </c>
      <c r="F157" s="4">
        <v>1</v>
      </c>
      <c r="G157" s="4">
        <v>2</v>
      </c>
      <c r="H157" s="4">
        <v>50</v>
      </c>
      <c r="I157" s="4">
        <v>0</v>
      </c>
      <c r="J157" s="4">
        <v>7</v>
      </c>
      <c r="K157" s="4">
        <v>0</v>
      </c>
      <c r="L157" s="4">
        <v>1</v>
      </c>
      <c r="M157" s="4">
        <v>0</v>
      </c>
      <c r="N157" s="4">
        <v>0</v>
      </c>
      <c r="O157" s="4">
        <v>0</v>
      </c>
      <c r="P157" s="4">
        <v>7</v>
      </c>
    </row>
    <row r="158" spans="1:16" ht="11.25">
      <c r="A158" s="2" t="s">
        <v>129</v>
      </c>
      <c r="B158" s="4">
        <v>1</v>
      </c>
      <c r="C158" s="4">
        <v>5</v>
      </c>
      <c r="D158" s="4">
        <v>8</v>
      </c>
      <c r="E158" s="4">
        <v>62.5</v>
      </c>
      <c r="F158" s="4">
        <v>6</v>
      </c>
      <c r="G158" s="4">
        <v>8</v>
      </c>
      <c r="H158" s="4">
        <v>75</v>
      </c>
      <c r="I158" s="4">
        <v>0</v>
      </c>
      <c r="J158" s="4">
        <v>6</v>
      </c>
      <c r="K158" s="4">
        <v>1</v>
      </c>
      <c r="L158" s="4">
        <v>0</v>
      </c>
      <c r="M158" s="4">
        <v>0</v>
      </c>
      <c r="N158" s="4">
        <v>1</v>
      </c>
      <c r="O158" s="4">
        <v>2</v>
      </c>
      <c r="P158" s="4">
        <v>16</v>
      </c>
    </row>
    <row r="159" spans="1:16" ht="11.25">
      <c r="A159" s="2" t="s">
        <v>130</v>
      </c>
      <c r="B159" s="4">
        <v>2</v>
      </c>
      <c r="C159" s="4">
        <v>11</v>
      </c>
      <c r="D159" s="4">
        <v>29</v>
      </c>
      <c r="E159" s="4">
        <v>37.9</v>
      </c>
      <c r="F159" s="4">
        <v>7</v>
      </c>
      <c r="G159" s="4">
        <v>8</v>
      </c>
      <c r="H159" s="4">
        <v>87.5</v>
      </c>
      <c r="I159" s="4">
        <v>1</v>
      </c>
      <c r="J159" s="4">
        <v>15</v>
      </c>
      <c r="K159" s="4">
        <v>21</v>
      </c>
      <c r="L159" s="4">
        <v>7</v>
      </c>
      <c r="M159" s="4">
        <v>3</v>
      </c>
      <c r="N159" s="4">
        <v>0</v>
      </c>
      <c r="O159" s="4">
        <v>3</v>
      </c>
      <c r="P159" s="4">
        <v>30</v>
      </c>
    </row>
    <row r="160" spans="1:16" ht="11.25">
      <c r="A160" s="2" t="s">
        <v>131</v>
      </c>
      <c r="B160" s="4">
        <v>2</v>
      </c>
      <c r="C160" s="4">
        <v>13</v>
      </c>
      <c r="D160" s="4">
        <v>36</v>
      </c>
      <c r="E160" s="4">
        <v>36.1</v>
      </c>
      <c r="F160" s="4">
        <v>9</v>
      </c>
      <c r="G160" s="4">
        <v>12</v>
      </c>
      <c r="H160" s="4">
        <v>75</v>
      </c>
      <c r="I160" s="4">
        <v>1</v>
      </c>
      <c r="J160" s="4">
        <v>13</v>
      </c>
      <c r="K160" s="4">
        <v>7</v>
      </c>
      <c r="L160" s="4">
        <v>8</v>
      </c>
      <c r="M160" s="4">
        <v>0.875</v>
      </c>
      <c r="N160" s="4">
        <v>0</v>
      </c>
      <c r="O160" s="4">
        <v>4</v>
      </c>
      <c r="P160" s="4">
        <v>36</v>
      </c>
    </row>
    <row r="161" spans="1:16" ht="11.25">
      <c r="A161" s="2" t="s">
        <v>132</v>
      </c>
      <c r="B161" s="4">
        <v>2</v>
      </c>
      <c r="C161" s="4">
        <v>11</v>
      </c>
      <c r="D161" s="4">
        <v>22</v>
      </c>
      <c r="E161" s="4">
        <v>50</v>
      </c>
      <c r="F161" s="4">
        <v>2</v>
      </c>
      <c r="G161" s="4">
        <v>3</v>
      </c>
      <c r="H161" s="4">
        <v>66.7</v>
      </c>
      <c r="I161" s="4">
        <v>0</v>
      </c>
      <c r="J161" s="4">
        <v>7</v>
      </c>
      <c r="K161" s="4">
        <v>1</v>
      </c>
      <c r="L161" s="4">
        <v>6</v>
      </c>
      <c r="M161" s="4">
        <v>0.167</v>
      </c>
      <c r="N161" s="4">
        <v>1</v>
      </c>
      <c r="O161" s="4">
        <v>2</v>
      </c>
      <c r="P161" s="4">
        <v>24</v>
      </c>
    </row>
    <row r="162" spans="1:16" ht="11.25">
      <c r="A162" s="2" t="s">
        <v>133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 ht="11.25">
      <c r="A163" s="2" t="s">
        <v>134</v>
      </c>
      <c r="B163" s="4">
        <v>2</v>
      </c>
      <c r="C163" s="4">
        <v>9</v>
      </c>
      <c r="D163" s="4">
        <v>18</v>
      </c>
      <c r="E163" s="4">
        <v>50</v>
      </c>
      <c r="F163" s="4">
        <v>8</v>
      </c>
      <c r="G163" s="4">
        <v>9</v>
      </c>
      <c r="H163" s="4">
        <v>88.9</v>
      </c>
      <c r="I163" s="4">
        <v>1</v>
      </c>
      <c r="J163" s="4">
        <v>4</v>
      </c>
      <c r="K163" s="4">
        <v>6</v>
      </c>
      <c r="L163" s="4">
        <v>4</v>
      </c>
      <c r="M163" s="4">
        <v>1.5</v>
      </c>
      <c r="N163" s="4">
        <v>0</v>
      </c>
      <c r="O163" s="4">
        <v>1</v>
      </c>
      <c r="P163" s="4">
        <v>27</v>
      </c>
    </row>
    <row r="164" spans="1:26" ht="11.25">
      <c r="A164" s="1" t="s">
        <v>203</v>
      </c>
      <c r="B164" s="3">
        <f>SUM(B156:B163)</f>
        <v>12</v>
      </c>
      <c r="C164" s="3">
        <f>SUM(C156:C163)</f>
        <v>61</v>
      </c>
      <c r="D164" s="3">
        <f>SUM(D156:D163)</f>
        <v>132</v>
      </c>
      <c r="E164" s="6">
        <f>+C164/D164</f>
        <v>0.4621212121212121</v>
      </c>
      <c r="F164" s="3">
        <f>SUM(F156:F163)</f>
        <v>37</v>
      </c>
      <c r="G164" s="3">
        <f>SUM(G156:G163)</f>
        <v>46</v>
      </c>
      <c r="H164" s="6">
        <f>+F164/G164</f>
        <v>0.8043478260869565</v>
      </c>
      <c r="I164" s="3">
        <f>SUM(I156:I163)</f>
        <v>5</v>
      </c>
      <c r="J164" s="3">
        <f>SUM(J156:J163)</f>
        <v>57</v>
      </c>
      <c r="K164" s="3">
        <f>SUM(K156:K163)</f>
        <v>43</v>
      </c>
      <c r="L164" s="3">
        <f>SUM(L156:L163)</f>
        <v>29</v>
      </c>
      <c r="M164" s="6">
        <f>+K164/L164</f>
        <v>1.4827586206896552</v>
      </c>
      <c r="N164" s="3">
        <f>SUM(N156:N163)</f>
        <v>2</v>
      </c>
      <c r="O164" s="3">
        <f>SUM(O156:O163)</f>
        <v>16</v>
      </c>
      <c r="P164" s="3">
        <f>SUM(P156:P163)</f>
        <v>164</v>
      </c>
      <c r="Q164" s="7">
        <f>SUM(R164:Z164)</f>
        <v>943.3</v>
      </c>
      <c r="R164" s="8">
        <f>+P164</f>
        <v>164</v>
      </c>
      <c r="S164" s="8">
        <f>+J164*1.7</f>
        <v>96.89999999999999</v>
      </c>
      <c r="T164" s="8">
        <f>+K164*3</f>
        <v>129</v>
      </c>
      <c r="U164" s="8">
        <f>+I164*4</f>
        <v>20</v>
      </c>
      <c r="V164" s="8">
        <f>O164*4.4</f>
        <v>70.4</v>
      </c>
      <c r="W164" s="8">
        <f>+N164*6.5</f>
        <v>13</v>
      </c>
      <c r="X164" s="5">
        <f>IF(E164&lt;0.414,70,IF(E164&lt;0.427,85,IF(E164&lt;0.437,100,IF(E164&lt;0.444,115,IF(E164&lt;0.452,130,IF(E164&lt;0.46,145,IF(E164&lt;0.469,160,IF(E164&lt;0.481,175,190))))))))</f>
        <v>160</v>
      </c>
      <c r="Y164" s="5">
        <f>IF(H164&lt;0.687,70,IF(H164&lt;0.719,85,IF(H164&lt;0.74,100,IF(H164&lt;0.758,115,IF(H164&lt;0.776,130,IF(H164&lt;0.789,145,IF(H164&lt;0.804,160,IF(H164&lt;0.827,175,190))))))))</f>
        <v>175</v>
      </c>
      <c r="Z164" s="5">
        <f>IF(M164&lt;1.15,70,IF(M164&lt;1.29,85,IF(M164&lt;1.4,100,IF(M164&lt;1.5,115,IF(M164&lt;1.59,130,IF(M164&lt;1.72,145,IF(M164&lt;1.89,160,IF(M164&lt;2.09,175,190))))))))</f>
        <v>115</v>
      </c>
    </row>
    <row r="166" spans="1:16" ht="11.25">
      <c r="A166" s="1" t="s">
        <v>190</v>
      </c>
      <c r="B166" s="3" t="s">
        <v>0</v>
      </c>
      <c r="C166" s="3" t="s">
        <v>1</v>
      </c>
      <c r="D166" s="3" t="s">
        <v>2</v>
      </c>
      <c r="E166" s="3" t="s">
        <v>3</v>
      </c>
      <c r="F166" s="3" t="s">
        <v>4</v>
      </c>
      <c r="G166" s="3" t="s">
        <v>5</v>
      </c>
      <c r="H166" s="3" t="s">
        <v>6</v>
      </c>
      <c r="I166" s="3" t="s">
        <v>7</v>
      </c>
      <c r="J166" s="3" t="s">
        <v>8</v>
      </c>
      <c r="K166" s="3" t="s">
        <v>9</v>
      </c>
      <c r="L166" s="3" t="s">
        <v>10</v>
      </c>
      <c r="M166" s="3" t="s">
        <v>11</v>
      </c>
      <c r="N166" s="3" t="s">
        <v>12</v>
      </c>
      <c r="O166" s="3" t="s">
        <v>13</v>
      </c>
      <c r="P166" s="3" t="s">
        <v>14</v>
      </c>
    </row>
    <row r="167" spans="1:16" ht="11.25">
      <c r="A167" s="2" t="s">
        <v>135</v>
      </c>
      <c r="B167" s="4">
        <v>2</v>
      </c>
      <c r="C167" s="4">
        <v>11</v>
      </c>
      <c r="D167" s="4">
        <v>30</v>
      </c>
      <c r="E167" s="4">
        <v>36.7</v>
      </c>
      <c r="F167" s="4">
        <v>12</v>
      </c>
      <c r="G167" s="4">
        <v>13</v>
      </c>
      <c r="H167" s="4">
        <v>92.3</v>
      </c>
      <c r="I167" s="4">
        <v>4</v>
      </c>
      <c r="J167" s="4">
        <v>4</v>
      </c>
      <c r="K167" s="4">
        <v>9</v>
      </c>
      <c r="L167" s="4">
        <v>6</v>
      </c>
      <c r="M167" s="4">
        <v>1.5</v>
      </c>
      <c r="N167" s="4">
        <v>0</v>
      </c>
      <c r="O167" s="4">
        <v>2</v>
      </c>
      <c r="P167" s="4">
        <v>38</v>
      </c>
    </row>
    <row r="168" spans="1:16" ht="11.25">
      <c r="A168" s="2" t="s">
        <v>136</v>
      </c>
      <c r="B168" s="4">
        <v>2</v>
      </c>
      <c r="C168" s="4">
        <v>12</v>
      </c>
      <c r="D168" s="4">
        <v>20</v>
      </c>
      <c r="E168" s="4">
        <v>60</v>
      </c>
      <c r="F168" s="4">
        <v>0</v>
      </c>
      <c r="G168" s="4">
        <v>0</v>
      </c>
      <c r="H168" s="4">
        <v>0</v>
      </c>
      <c r="I168" s="4">
        <v>0</v>
      </c>
      <c r="J168" s="4">
        <v>17</v>
      </c>
      <c r="K168" s="4">
        <v>2</v>
      </c>
      <c r="L168" s="4">
        <v>0</v>
      </c>
      <c r="M168" s="4">
        <v>0</v>
      </c>
      <c r="N168" s="4">
        <v>1</v>
      </c>
      <c r="O168" s="4">
        <v>0</v>
      </c>
      <c r="P168" s="4">
        <v>24</v>
      </c>
    </row>
    <row r="169" spans="1:16" ht="11.25">
      <c r="A169" s="2" t="s">
        <v>137</v>
      </c>
      <c r="B169" s="4">
        <v>1</v>
      </c>
      <c r="C169" s="4">
        <v>10</v>
      </c>
      <c r="D169" s="4">
        <v>18</v>
      </c>
      <c r="E169" s="4">
        <v>55.6</v>
      </c>
      <c r="F169" s="4">
        <v>8</v>
      </c>
      <c r="G169" s="4">
        <v>10</v>
      </c>
      <c r="H169" s="4">
        <v>80</v>
      </c>
      <c r="I169" s="4">
        <v>2</v>
      </c>
      <c r="J169" s="4">
        <v>3</v>
      </c>
      <c r="K169" s="4">
        <v>3</v>
      </c>
      <c r="L169" s="4">
        <v>5</v>
      </c>
      <c r="M169" s="4">
        <v>0.6</v>
      </c>
      <c r="N169" s="4">
        <v>1</v>
      </c>
      <c r="O169" s="4">
        <v>4</v>
      </c>
      <c r="P169" s="4">
        <v>30</v>
      </c>
    </row>
    <row r="170" spans="1:16" ht="11.25">
      <c r="A170" s="2" t="s">
        <v>138</v>
      </c>
      <c r="B170" s="4">
        <v>1</v>
      </c>
      <c r="C170" s="4">
        <v>5</v>
      </c>
      <c r="D170" s="4">
        <v>11</v>
      </c>
      <c r="E170" s="4">
        <v>45.5</v>
      </c>
      <c r="F170" s="4">
        <v>0</v>
      </c>
      <c r="G170" s="4">
        <v>0</v>
      </c>
      <c r="H170" s="4">
        <v>0</v>
      </c>
      <c r="I170" s="4">
        <v>0</v>
      </c>
      <c r="J170" s="4">
        <v>4</v>
      </c>
      <c r="K170" s="4">
        <v>0</v>
      </c>
      <c r="L170" s="4">
        <v>0</v>
      </c>
      <c r="M170" s="4">
        <v>0</v>
      </c>
      <c r="N170" s="4">
        <v>1</v>
      </c>
      <c r="O170" s="4">
        <v>1</v>
      </c>
      <c r="P170" s="4">
        <v>10</v>
      </c>
    </row>
    <row r="171" spans="1:16" ht="11.25">
      <c r="A171" s="2" t="s">
        <v>139</v>
      </c>
      <c r="B171" s="4">
        <v>2</v>
      </c>
      <c r="C171" s="4">
        <v>6</v>
      </c>
      <c r="D171" s="4">
        <v>13</v>
      </c>
      <c r="E171" s="4">
        <v>46.2</v>
      </c>
      <c r="F171" s="4">
        <v>2</v>
      </c>
      <c r="G171" s="4">
        <v>2</v>
      </c>
      <c r="H171" s="4">
        <v>100</v>
      </c>
      <c r="I171" s="4">
        <v>0</v>
      </c>
      <c r="J171" s="4">
        <v>13</v>
      </c>
      <c r="K171" s="4">
        <v>4</v>
      </c>
      <c r="L171" s="4">
        <v>3</v>
      </c>
      <c r="M171" s="4">
        <v>1.333</v>
      </c>
      <c r="N171" s="4">
        <v>0</v>
      </c>
      <c r="O171" s="4">
        <v>2</v>
      </c>
      <c r="P171" s="4">
        <v>14</v>
      </c>
    </row>
    <row r="172" spans="1:16" ht="11.25">
      <c r="A172" s="2" t="s">
        <v>140</v>
      </c>
      <c r="B172" s="4">
        <v>2</v>
      </c>
      <c r="C172" s="4">
        <v>9</v>
      </c>
      <c r="D172" s="4">
        <v>31</v>
      </c>
      <c r="E172" s="4">
        <v>29</v>
      </c>
      <c r="F172" s="4">
        <v>11</v>
      </c>
      <c r="G172" s="4">
        <v>11</v>
      </c>
      <c r="H172" s="4">
        <v>100</v>
      </c>
      <c r="I172" s="4">
        <v>1</v>
      </c>
      <c r="J172" s="4">
        <v>5</v>
      </c>
      <c r="K172" s="4">
        <v>9</v>
      </c>
      <c r="L172" s="4">
        <v>1</v>
      </c>
      <c r="M172" s="4">
        <v>9</v>
      </c>
      <c r="N172" s="4">
        <v>1</v>
      </c>
      <c r="O172" s="4">
        <v>2</v>
      </c>
      <c r="P172" s="4">
        <v>30</v>
      </c>
    </row>
    <row r="173" spans="1:16" ht="11.25">
      <c r="A173" s="2" t="s">
        <v>141</v>
      </c>
      <c r="B173" s="4">
        <v>1</v>
      </c>
      <c r="C173" s="4">
        <v>2</v>
      </c>
      <c r="D173" s="4">
        <v>6</v>
      </c>
      <c r="E173" s="4">
        <v>33.3</v>
      </c>
      <c r="F173" s="4">
        <v>2</v>
      </c>
      <c r="G173" s="4">
        <v>2</v>
      </c>
      <c r="H173" s="4">
        <v>100</v>
      </c>
      <c r="I173" s="4">
        <v>1</v>
      </c>
      <c r="J173" s="4">
        <v>4</v>
      </c>
      <c r="K173" s="4">
        <v>0</v>
      </c>
      <c r="L173" s="4">
        <v>2</v>
      </c>
      <c r="M173" s="4">
        <v>0</v>
      </c>
      <c r="N173" s="4">
        <v>0</v>
      </c>
      <c r="O173" s="4">
        <v>3</v>
      </c>
      <c r="P173" s="4">
        <v>7</v>
      </c>
    </row>
    <row r="174" spans="1:16" ht="11.25">
      <c r="A174" s="2" t="s">
        <v>142</v>
      </c>
      <c r="B174" s="4">
        <v>2</v>
      </c>
      <c r="C174" s="4">
        <v>17</v>
      </c>
      <c r="D174" s="4">
        <v>28</v>
      </c>
      <c r="E174" s="4">
        <v>60.7</v>
      </c>
      <c r="F174" s="4">
        <v>12</v>
      </c>
      <c r="G174" s="4">
        <v>16</v>
      </c>
      <c r="H174" s="4">
        <v>75</v>
      </c>
      <c r="I174" s="4">
        <v>0</v>
      </c>
      <c r="J174" s="4">
        <v>13</v>
      </c>
      <c r="K174" s="4">
        <v>8</v>
      </c>
      <c r="L174" s="4">
        <v>6</v>
      </c>
      <c r="M174" s="4">
        <v>1.333</v>
      </c>
      <c r="N174" s="4">
        <v>0</v>
      </c>
      <c r="O174" s="4">
        <v>1</v>
      </c>
      <c r="P174" s="4">
        <v>46</v>
      </c>
    </row>
    <row r="175" spans="1:26" ht="11.25">
      <c r="A175" s="1" t="s">
        <v>203</v>
      </c>
      <c r="B175" s="3">
        <f>SUM(B167:B174)</f>
        <v>13</v>
      </c>
      <c r="C175" s="3">
        <f>SUM(C167:C174)</f>
        <v>72</v>
      </c>
      <c r="D175" s="3">
        <f>SUM(D167:D174)</f>
        <v>157</v>
      </c>
      <c r="E175" s="6">
        <f>+C175/D175</f>
        <v>0.4585987261146497</v>
      </c>
      <c r="F175" s="3">
        <f>SUM(F167:F174)</f>
        <v>47</v>
      </c>
      <c r="G175" s="3">
        <f>SUM(G167:G174)</f>
        <v>54</v>
      </c>
      <c r="H175" s="6">
        <f>+F175/G175</f>
        <v>0.8703703703703703</v>
      </c>
      <c r="I175" s="3">
        <f>SUM(I167:I174)</f>
        <v>8</v>
      </c>
      <c r="J175" s="3">
        <f>SUM(J167:J174)</f>
        <v>63</v>
      </c>
      <c r="K175" s="3">
        <f>SUM(K167:K174)</f>
        <v>35</v>
      </c>
      <c r="L175" s="3">
        <f>SUM(L167:L174)</f>
        <v>23</v>
      </c>
      <c r="M175" s="6">
        <f>+K175/L175</f>
        <v>1.5217391304347827</v>
      </c>
      <c r="N175" s="3">
        <f>SUM(N167:N174)</f>
        <v>4</v>
      </c>
      <c r="O175" s="3">
        <f>SUM(O167:O174)</f>
        <v>15</v>
      </c>
      <c r="P175" s="3">
        <f>SUM(P167:P174)</f>
        <v>199</v>
      </c>
      <c r="Q175" s="7">
        <f>SUM(R175:Z175)</f>
        <v>1000.1</v>
      </c>
      <c r="R175" s="8">
        <f>+P175</f>
        <v>199</v>
      </c>
      <c r="S175" s="8">
        <f>+J175*1.7</f>
        <v>107.1</v>
      </c>
      <c r="T175" s="8">
        <f>+K175*3</f>
        <v>105</v>
      </c>
      <c r="U175" s="8">
        <f>+I175*4</f>
        <v>32</v>
      </c>
      <c r="V175" s="8">
        <f>O175*4.4</f>
        <v>66</v>
      </c>
      <c r="W175" s="8">
        <f>+N175*6.5</f>
        <v>26</v>
      </c>
      <c r="X175" s="5">
        <f>IF(E175&lt;0.414,70,IF(E175&lt;0.427,85,IF(E175&lt;0.437,100,IF(E175&lt;0.444,115,IF(E175&lt;0.452,130,IF(E175&lt;0.46,145,IF(E175&lt;0.469,160,IF(E175&lt;0.481,175,190))))))))</f>
        <v>145</v>
      </c>
      <c r="Y175" s="5">
        <f>IF(H175&lt;0.687,70,IF(H175&lt;0.719,85,IF(H175&lt;0.74,100,IF(H175&lt;0.758,115,IF(H175&lt;0.776,130,IF(H175&lt;0.789,145,IF(H175&lt;0.804,160,IF(H175&lt;0.827,175,190))))))))</f>
        <v>190</v>
      </c>
      <c r="Z175" s="5">
        <f>IF(M175&lt;1.15,70,IF(M175&lt;1.29,85,IF(M175&lt;1.4,100,IF(M175&lt;1.5,115,IF(M175&lt;1.59,130,IF(M175&lt;1.72,145,IF(M175&lt;1.89,160,IF(M175&lt;2.09,175,190))))))))</f>
        <v>130</v>
      </c>
    </row>
    <row r="177" spans="1:16" ht="11.25">
      <c r="A177" s="1" t="s">
        <v>191</v>
      </c>
      <c r="B177" s="3" t="s">
        <v>0</v>
      </c>
      <c r="C177" s="3" t="s">
        <v>1</v>
      </c>
      <c r="D177" s="3" t="s">
        <v>2</v>
      </c>
      <c r="E177" s="3" t="s">
        <v>3</v>
      </c>
      <c r="F177" s="3" t="s">
        <v>4</v>
      </c>
      <c r="G177" s="3" t="s">
        <v>5</v>
      </c>
      <c r="H177" s="3" t="s">
        <v>6</v>
      </c>
      <c r="I177" s="3" t="s">
        <v>7</v>
      </c>
      <c r="J177" s="3" t="s">
        <v>8</v>
      </c>
      <c r="K177" s="3" t="s">
        <v>9</v>
      </c>
      <c r="L177" s="3" t="s">
        <v>10</v>
      </c>
      <c r="M177" s="3" t="s">
        <v>11</v>
      </c>
      <c r="N177" s="3" t="s">
        <v>12</v>
      </c>
      <c r="O177" s="3" t="s">
        <v>13</v>
      </c>
      <c r="P177" s="3" t="s">
        <v>14</v>
      </c>
    </row>
    <row r="178" spans="1:16" ht="11.25">
      <c r="A178" s="2" t="s">
        <v>143</v>
      </c>
      <c r="B178" s="4">
        <v>2</v>
      </c>
      <c r="C178" s="4">
        <v>11</v>
      </c>
      <c r="D178" s="4">
        <v>21</v>
      </c>
      <c r="E178" s="4">
        <v>52.4</v>
      </c>
      <c r="F178" s="4">
        <v>10</v>
      </c>
      <c r="G178" s="4">
        <v>10</v>
      </c>
      <c r="H178" s="4">
        <v>100</v>
      </c>
      <c r="I178" s="4">
        <v>1</v>
      </c>
      <c r="J178" s="4">
        <v>4</v>
      </c>
      <c r="K178" s="4">
        <v>6</v>
      </c>
      <c r="L178" s="4">
        <v>4</v>
      </c>
      <c r="M178" s="4">
        <v>1.5</v>
      </c>
      <c r="N178" s="4">
        <v>0</v>
      </c>
      <c r="O178" s="4">
        <v>1</v>
      </c>
      <c r="P178" s="4">
        <v>33</v>
      </c>
    </row>
    <row r="179" spans="1:16" ht="11.25">
      <c r="A179" s="2" t="s">
        <v>144</v>
      </c>
      <c r="B179" s="4">
        <v>2</v>
      </c>
      <c r="C179" s="4">
        <v>13</v>
      </c>
      <c r="D179" s="4">
        <v>31</v>
      </c>
      <c r="E179" s="4">
        <v>41.9</v>
      </c>
      <c r="F179" s="4">
        <v>10</v>
      </c>
      <c r="G179" s="4">
        <v>14</v>
      </c>
      <c r="H179" s="4">
        <v>71.4</v>
      </c>
      <c r="I179" s="4">
        <v>0</v>
      </c>
      <c r="J179" s="4">
        <v>20</v>
      </c>
      <c r="K179" s="4">
        <v>4</v>
      </c>
      <c r="L179" s="4">
        <v>5</v>
      </c>
      <c r="M179" s="4">
        <v>0.8</v>
      </c>
      <c r="N179" s="4">
        <v>0</v>
      </c>
      <c r="O179" s="4">
        <v>2</v>
      </c>
      <c r="P179" s="4">
        <v>36</v>
      </c>
    </row>
    <row r="180" spans="1:16" ht="11.25">
      <c r="A180" s="2" t="s">
        <v>145</v>
      </c>
      <c r="B180" s="4">
        <v>2</v>
      </c>
      <c r="C180" s="4">
        <v>20</v>
      </c>
      <c r="D180" s="4">
        <v>46</v>
      </c>
      <c r="E180" s="4">
        <v>43.5</v>
      </c>
      <c r="F180" s="4">
        <v>7</v>
      </c>
      <c r="G180" s="4">
        <v>8</v>
      </c>
      <c r="H180" s="4">
        <v>87.5</v>
      </c>
      <c r="I180" s="4">
        <v>1</v>
      </c>
      <c r="J180" s="4">
        <v>11</v>
      </c>
      <c r="K180" s="4">
        <v>13</v>
      </c>
      <c r="L180" s="4">
        <v>9</v>
      </c>
      <c r="M180" s="4">
        <v>1.444</v>
      </c>
      <c r="N180" s="4">
        <v>2</v>
      </c>
      <c r="O180" s="4">
        <v>1</v>
      </c>
      <c r="P180" s="4">
        <v>48</v>
      </c>
    </row>
    <row r="181" spans="1:16" ht="11.25">
      <c r="A181" s="2" t="s">
        <v>146</v>
      </c>
      <c r="B181" s="4">
        <v>1</v>
      </c>
      <c r="C181" s="4">
        <v>2</v>
      </c>
      <c r="D181" s="4">
        <v>4</v>
      </c>
      <c r="E181" s="4">
        <v>50</v>
      </c>
      <c r="F181" s="4">
        <v>1</v>
      </c>
      <c r="G181" s="4">
        <v>2</v>
      </c>
      <c r="H181" s="4">
        <v>50</v>
      </c>
      <c r="I181" s="4">
        <v>0</v>
      </c>
      <c r="J181" s="4">
        <v>4</v>
      </c>
      <c r="K181" s="4">
        <v>1</v>
      </c>
      <c r="L181" s="4">
        <v>0</v>
      </c>
      <c r="M181" s="4">
        <v>0</v>
      </c>
      <c r="N181" s="4">
        <v>1</v>
      </c>
      <c r="O181" s="4">
        <v>0</v>
      </c>
      <c r="P181" s="4">
        <v>5</v>
      </c>
    </row>
    <row r="182" spans="1:16" ht="11.25">
      <c r="A182" s="2" t="s">
        <v>147</v>
      </c>
      <c r="B182" s="4">
        <v>1</v>
      </c>
      <c r="C182" s="4">
        <v>11</v>
      </c>
      <c r="D182" s="4">
        <v>21</v>
      </c>
      <c r="E182" s="4">
        <v>52.4</v>
      </c>
      <c r="F182" s="4">
        <v>3</v>
      </c>
      <c r="G182" s="4">
        <v>3</v>
      </c>
      <c r="H182" s="4">
        <v>100</v>
      </c>
      <c r="I182" s="4">
        <v>0</v>
      </c>
      <c r="J182" s="4">
        <v>3</v>
      </c>
      <c r="K182" s="4">
        <v>7</v>
      </c>
      <c r="L182" s="4">
        <v>2</v>
      </c>
      <c r="M182" s="4">
        <v>3.5</v>
      </c>
      <c r="N182" s="4">
        <v>0</v>
      </c>
      <c r="O182" s="4">
        <v>3</v>
      </c>
      <c r="P182" s="4">
        <v>25</v>
      </c>
    </row>
    <row r="183" spans="1:16" ht="11.25">
      <c r="A183" s="2" t="s">
        <v>148</v>
      </c>
      <c r="B183" s="4">
        <v>1</v>
      </c>
      <c r="C183" s="4">
        <v>7</v>
      </c>
      <c r="D183" s="4">
        <v>16</v>
      </c>
      <c r="E183" s="4">
        <v>43.8</v>
      </c>
      <c r="F183" s="4">
        <v>5</v>
      </c>
      <c r="G183" s="4">
        <v>6</v>
      </c>
      <c r="H183" s="4">
        <v>83.3</v>
      </c>
      <c r="I183" s="4">
        <v>1</v>
      </c>
      <c r="J183" s="4">
        <v>4</v>
      </c>
      <c r="K183" s="4">
        <v>5</v>
      </c>
      <c r="L183" s="4">
        <v>1</v>
      </c>
      <c r="M183" s="4">
        <v>5</v>
      </c>
      <c r="N183" s="4">
        <v>0</v>
      </c>
      <c r="O183" s="4">
        <v>0</v>
      </c>
      <c r="P183" s="4">
        <v>20</v>
      </c>
    </row>
    <row r="184" spans="1:16" ht="11.25">
      <c r="A184" s="2" t="s">
        <v>149</v>
      </c>
      <c r="B184" s="4">
        <v>1</v>
      </c>
      <c r="C184" s="4">
        <v>8</v>
      </c>
      <c r="D184" s="4">
        <v>14</v>
      </c>
      <c r="E184" s="4">
        <v>57.1</v>
      </c>
      <c r="F184" s="4">
        <v>1</v>
      </c>
      <c r="G184" s="4">
        <v>1</v>
      </c>
      <c r="H184" s="4">
        <v>100</v>
      </c>
      <c r="I184" s="4">
        <v>0</v>
      </c>
      <c r="J184" s="4">
        <v>10</v>
      </c>
      <c r="K184" s="4">
        <v>2</v>
      </c>
      <c r="L184" s="4">
        <v>1</v>
      </c>
      <c r="M184" s="4">
        <v>2</v>
      </c>
      <c r="N184" s="4">
        <v>0</v>
      </c>
      <c r="O184" s="4">
        <v>0</v>
      </c>
      <c r="P184" s="4">
        <v>17</v>
      </c>
    </row>
    <row r="185" spans="1:16" ht="11.25">
      <c r="A185" s="2" t="s">
        <v>150</v>
      </c>
      <c r="B185" s="4">
        <v>2</v>
      </c>
      <c r="C185" s="4">
        <v>18</v>
      </c>
      <c r="D185" s="4">
        <v>36</v>
      </c>
      <c r="E185" s="4">
        <v>50</v>
      </c>
      <c r="F185" s="4">
        <v>14</v>
      </c>
      <c r="G185" s="4">
        <v>16</v>
      </c>
      <c r="H185" s="4">
        <v>87.5</v>
      </c>
      <c r="I185" s="4">
        <v>6</v>
      </c>
      <c r="J185" s="4">
        <v>15</v>
      </c>
      <c r="K185" s="4">
        <v>8</v>
      </c>
      <c r="L185" s="4">
        <v>3</v>
      </c>
      <c r="M185" s="4">
        <v>2.667</v>
      </c>
      <c r="N185" s="4">
        <v>1</v>
      </c>
      <c r="O185" s="4">
        <v>5</v>
      </c>
      <c r="P185" s="4">
        <v>56</v>
      </c>
    </row>
    <row r="186" spans="1:26" ht="11.25">
      <c r="A186" s="1" t="s">
        <v>203</v>
      </c>
      <c r="B186" s="3">
        <f>SUM(B178:B185)</f>
        <v>12</v>
      </c>
      <c r="C186" s="3">
        <f>SUM(C178:C185)</f>
        <v>90</v>
      </c>
      <c r="D186" s="3">
        <f>SUM(D178:D185)</f>
        <v>189</v>
      </c>
      <c r="E186" s="6">
        <f>+C186/D186</f>
        <v>0.47619047619047616</v>
      </c>
      <c r="F186" s="3">
        <f>SUM(F178:F185)</f>
        <v>51</v>
      </c>
      <c r="G186" s="3">
        <f>SUM(G178:G185)</f>
        <v>60</v>
      </c>
      <c r="H186" s="6">
        <f>+F186/G186</f>
        <v>0.85</v>
      </c>
      <c r="I186" s="3">
        <f>SUM(I178:I185)</f>
        <v>9</v>
      </c>
      <c r="J186" s="3">
        <f>SUM(J178:J185)</f>
        <v>71</v>
      </c>
      <c r="K186" s="3">
        <f>SUM(K178:K185)</f>
        <v>46</v>
      </c>
      <c r="L186" s="3">
        <f>SUM(L178:L185)</f>
        <v>25</v>
      </c>
      <c r="M186" s="6">
        <f>+K186/L186</f>
        <v>1.84</v>
      </c>
      <c r="N186" s="3">
        <f>SUM(N178:N185)</f>
        <v>4</v>
      </c>
      <c r="O186" s="3">
        <f>SUM(O178:O185)</f>
        <v>12</v>
      </c>
      <c r="P186" s="3">
        <f>SUM(P178:P185)</f>
        <v>240</v>
      </c>
      <c r="Q186" s="7">
        <f>SUM(R186:Z186)</f>
        <v>1138.5</v>
      </c>
      <c r="R186" s="8">
        <f>+P186</f>
        <v>240</v>
      </c>
      <c r="S186" s="8">
        <f>+J186*1.7</f>
        <v>120.7</v>
      </c>
      <c r="T186" s="8">
        <f>+K186*3</f>
        <v>138</v>
      </c>
      <c r="U186" s="8">
        <f>+I186*4</f>
        <v>36</v>
      </c>
      <c r="V186" s="8">
        <f>O186*4.4</f>
        <v>52.800000000000004</v>
      </c>
      <c r="W186" s="8">
        <f>+N186*6.5</f>
        <v>26</v>
      </c>
      <c r="X186" s="5">
        <f>IF(E186&lt;0.414,70,IF(E186&lt;0.427,85,IF(E186&lt;0.437,100,IF(E186&lt;0.444,115,IF(E186&lt;0.452,130,IF(E186&lt;0.46,145,IF(E186&lt;0.469,160,IF(E186&lt;0.481,175,190))))))))</f>
        <v>175</v>
      </c>
      <c r="Y186" s="5">
        <f>IF(H186&lt;0.687,70,IF(H186&lt;0.719,85,IF(H186&lt;0.74,100,IF(H186&lt;0.758,115,IF(H186&lt;0.776,130,IF(H186&lt;0.789,145,IF(H186&lt;0.804,160,IF(H186&lt;0.827,175,190))))))))</f>
        <v>190</v>
      </c>
      <c r="Z186" s="5">
        <f>IF(M186&lt;1.15,70,IF(M186&lt;1.29,85,IF(M186&lt;1.4,100,IF(M186&lt;1.5,115,IF(M186&lt;1.59,130,IF(M186&lt;1.72,145,IF(M186&lt;1.89,160,IF(M186&lt;2.09,175,190))))))))</f>
        <v>160</v>
      </c>
    </row>
    <row r="188" spans="1:16" ht="11.25">
      <c r="A188" s="1" t="s">
        <v>192</v>
      </c>
      <c r="B188" s="3" t="s">
        <v>0</v>
      </c>
      <c r="C188" s="3" t="s">
        <v>1</v>
      </c>
      <c r="D188" s="3" t="s">
        <v>2</v>
      </c>
      <c r="E188" s="3" t="s">
        <v>3</v>
      </c>
      <c r="F188" s="3" t="s">
        <v>4</v>
      </c>
      <c r="G188" s="3" t="s">
        <v>5</v>
      </c>
      <c r="H188" s="3" t="s">
        <v>6</v>
      </c>
      <c r="I188" s="3" t="s">
        <v>7</v>
      </c>
      <c r="J188" s="3" t="s">
        <v>8</v>
      </c>
      <c r="K188" s="3" t="s">
        <v>9</v>
      </c>
      <c r="L188" s="3" t="s">
        <v>10</v>
      </c>
      <c r="M188" s="3" t="s">
        <v>11</v>
      </c>
      <c r="N188" s="3" t="s">
        <v>12</v>
      </c>
      <c r="O188" s="3" t="s">
        <v>13</v>
      </c>
      <c r="P188" s="3" t="s">
        <v>14</v>
      </c>
    </row>
    <row r="189" spans="1:16" ht="11.25">
      <c r="A189" s="2" t="s">
        <v>151</v>
      </c>
      <c r="B189" s="4">
        <v>2</v>
      </c>
      <c r="C189" s="4">
        <v>11</v>
      </c>
      <c r="D189" s="4">
        <v>25</v>
      </c>
      <c r="E189" s="4">
        <v>44</v>
      </c>
      <c r="F189" s="4">
        <v>10</v>
      </c>
      <c r="G189" s="4">
        <v>13</v>
      </c>
      <c r="H189" s="4">
        <v>76.9</v>
      </c>
      <c r="I189" s="4">
        <v>0</v>
      </c>
      <c r="J189" s="4">
        <v>6</v>
      </c>
      <c r="K189" s="4">
        <v>19</v>
      </c>
      <c r="L189" s="4">
        <v>5</v>
      </c>
      <c r="M189" s="4">
        <v>3.8</v>
      </c>
      <c r="N189" s="4">
        <v>0</v>
      </c>
      <c r="O189" s="4">
        <v>3</v>
      </c>
      <c r="P189" s="4">
        <v>32</v>
      </c>
    </row>
    <row r="190" spans="1:16" ht="11.25">
      <c r="A190" s="2" t="s">
        <v>152</v>
      </c>
      <c r="B190" s="4">
        <v>2</v>
      </c>
      <c r="C190" s="4">
        <v>18</v>
      </c>
      <c r="D190" s="4">
        <v>39</v>
      </c>
      <c r="E190" s="4">
        <v>46.2</v>
      </c>
      <c r="F190" s="4">
        <v>9</v>
      </c>
      <c r="G190" s="4">
        <v>10</v>
      </c>
      <c r="H190" s="4">
        <v>90</v>
      </c>
      <c r="I190" s="4">
        <v>1</v>
      </c>
      <c r="J190" s="4">
        <v>6</v>
      </c>
      <c r="K190" s="4">
        <v>9</v>
      </c>
      <c r="L190" s="4">
        <v>5</v>
      </c>
      <c r="M190" s="4">
        <v>1.8</v>
      </c>
      <c r="N190" s="4">
        <v>0</v>
      </c>
      <c r="O190" s="4">
        <v>3</v>
      </c>
      <c r="P190" s="4">
        <v>46</v>
      </c>
    </row>
    <row r="191" spans="1:16" ht="11.25">
      <c r="A191" s="2" t="s">
        <v>153</v>
      </c>
      <c r="B191" s="4">
        <v>1</v>
      </c>
      <c r="C191" s="4">
        <v>3</v>
      </c>
      <c r="D191" s="4">
        <v>11</v>
      </c>
      <c r="E191" s="4">
        <v>27.3</v>
      </c>
      <c r="F191" s="4">
        <v>0</v>
      </c>
      <c r="G191" s="4">
        <v>2</v>
      </c>
      <c r="H191" s="4">
        <v>0</v>
      </c>
      <c r="I191" s="4">
        <v>0</v>
      </c>
      <c r="J191" s="4">
        <v>2</v>
      </c>
      <c r="K191" s="4">
        <v>1</v>
      </c>
      <c r="L191" s="4">
        <v>0</v>
      </c>
      <c r="M191" s="4">
        <v>0</v>
      </c>
      <c r="N191" s="4">
        <v>0</v>
      </c>
      <c r="O191" s="4">
        <v>3</v>
      </c>
      <c r="P191" s="4">
        <v>6</v>
      </c>
    </row>
    <row r="192" spans="1:16" ht="11.25">
      <c r="A192" s="2" t="s">
        <v>154</v>
      </c>
      <c r="B192" s="4">
        <v>2</v>
      </c>
      <c r="C192" s="4">
        <v>11</v>
      </c>
      <c r="D192" s="4">
        <v>28</v>
      </c>
      <c r="E192" s="4">
        <v>39.3</v>
      </c>
      <c r="F192" s="4">
        <v>3</v>
      </c>
      <c r="G192" s="4">
        <v>4</v>
      </c>
      <c r="H192" s="4">
        <v>75</v>
      </c>
      <c r="I192" s="4">
        <v>1</v>
      </c>
      <c r="J192" s="4">
        <v>6</v>
      </c>
      <c r="K192" s="4">
        <v>19</v>
      </c>
      <c r="L192" s="4">
        <v>5</v>
      </c>
      <c r="M192" s="4">
        <v>3.8</v>
      </c>
      <c r="N192" s="4">
        <v>0</v>
      </c>
      <c r="O192" s="4">
        <v>2</v>
      </c>
      <c r="P192" s="4">
        <v>26</v>
      </c>
    </row>
    <row r="193" spans="1:16" ht="11.25">
      <c r="A193" s="2" t="s">
        <v>155</v>
      </c>
      <c r="B193" s="4">
        <v>2</v>
      </c>
      <c r="C193" s="4">
        <v>17</v>
      </c>
      <c r="D193" s="4">
        <v>30</v>
      </c>
      <c r="E193" s="4">
        <v>56.7</v>
      </c>
      <c r="F193" s="4">
        <v>15</v>
      </c>
      <c r="G193" s="4">
        <v>24</v>
      </c>
      <c r="H193" s="4">
        <v>62.5</v>
      </c>
      <c r="I193" s="4">
        <v>0</v>
      </c>
      <c r="J193" s="4">
        <v>19</v>
      </c>
      <c r="K193" s="4">
        <v>5</v>
      </c>
      <c r="L193" s="4">
        <v>5</v>
      </c>
      <c r="M193" s="4">
        <v>1</v>
      </c>
      <c r="N193" s="4">
        <v>6</v>
      </c>
      <c r="O193" s="4">
        <v>2</v>
      </c>
      <c r="P193" s="4">
        <v>49</v>
      </c>
    </row>
    <row r="194" spans="1:16" ht="11.25">
      <c r="A194" s="2" t="s">
        <v>156</v>
      </c>
      <c r="B194" s="4">
        <v>2</v>
      </c>
      <c r="C194" s="4">
        <v>8</v>
      </c>
      <c r="D194" s="4">
        <v>22</v>
      </c>
      <c r="E194" s="4">
        <v>36.4</v>
      </c>
      <c r="F194" s="4">
        <v>8</v>
      </c>
      <c r="G194" s="4">
        <v>10</v>
      </c>
      <c r="H194" s="4">
        <v>80</v>
      </c>
      <c r="I194" s="4">
        <v>0</v>
      </c>
      <c r="J194" s="4">
        <v>16</v>
      </c>
      <c r="K194" s="4">
        <v>3</v>
      </c>
      <c r="L194" s="4">
        <v>10</v>
      </c>
      <c r="M194" s="4">
        <v>0.3</v>
      </c>
      <c r="N194" s="4">
        <v>1</v>
      </c>
      <c r="O194" s="4">
        <v>6</v>
      </c>
      <c r="P194" s="4">
        <v>24</v>
      </c>
    </row>
    <row r="195" spans="1:16" ht="11.25">
      <c r="A195" s="2" t="s">
        <v>157</v>
      </c>
      <c r="B195" s="4">
        <v>2</v>
      </c>
      <c r="C195" s="4">
        <v>8</v>
      </c>
      <c r="D195" s="4">
        <v>12</v>
      </c>
      <c r="E195" s="4">
        <v>66.7</v>
      </c>
      <c r="F195" s="4">
        <v>3</v>
      </c>
      <c r="G195" s="4">
        <v>4</v>
      </c>
      <c r="H195" s="4">
        <v>75</v>
      </c>
      <c r="I195" s="4">
        <v>0</v>
      </c>
      <c r="J195" s="4">
        <v>9</v>
      </c>
      <c r="K195" s="4">
        <v>2</v>
      </c>
      <c r="L195" s="4">
        <v>1</v>
      </c>
      <c r="M195" s="4">
        <v>2</v>
      </c>
      <c r="N195" s="4">
        <v>4</v>
      </c>
      <c r="O195" s="4">
        <v>1</v>
      </c>
      <c r="P195" s="4">
        <v>19</v>
      </c>
    </row>
    <row r="196" spans="1:16" ht="11.25">
      <c r="A196" s="2" t="s">
        <v>158</v>
      </c>
      <c r="B196" s="4">
        <v>1</v>
      </c>
      <c r="C196" s="4">
        <v>2</v>
      </c>
      <c r="D196" s="4">
        <v>4</v>
      </c>
      <c r="E196" s="4">
        <v>50</v>
      </c>
      <c r="F196" s="4">
        <v>2</v>
      </c>
      <c r="G196" s="4">
        <v>2</v>
      </c>
      <c r="H196" s="4">
        <v>100</v>
      </c>
      <c r="I196" s="4">
        <v>0</v>
      </c>
      <c r="J196" s="4">
        <v>4</v>
      </c>
      <c r="K196" s="4">
        <v>0</v>
      </c>
      <c r="L196" s="4">
        <v>2</v>
      </c>
      <c r="M196" s="4">
        <v>0</v>
      </c>
      <c r="N196" s="4">
        <v>1</v>
      </c>
      <c r="O196" s="4">
        <v>1</v>
      </c>
      <c r="P196" s="4">
        <v>6</v>
      </c>
    </row>
    <row r="197" spans="1:26" ht="11.25">
      <c r="A197" s="1" t="s">
        <v>203</v>
      </c>
      <c r="B197" s="3">
        <f>SUM(B189:B196)</f>
        <v>14</v>
      </c>
      <c r="C197" s="3">
        <f>SUM(C189:C196)</f>
        <v>78</v>
      </c>
      <c r="D197" s="3">
        <f>SUM(D189:D196)</f>
        <v>171</v>
      </c>
      <c r="E197" s="6">
        <f>+C197/D197</f>
        <v>0.45614035087719296</v>
      </c>
      <c r="F197" s="3">
        <f>SUM(F189:F196)</f>
        <v>50</v>
      </c>
      <c r="G197" s="3">
        <f>SUM(G189:G196)</f>
        <v>69</v>
      </c>
      <c r="H197" s="6">
        <f>+F197/G197</f>
        <v>0.7246376811594203</v>
      </c>
      <c r="I197" s="3">
        <f>SUM(I189:I196)</f>
        <v>2</v>
      </c>
      <c r="J197" s="3">
        <f>SUM(J189:J196)</f>
        <v>68</v>
      </c>
      <c r="K197" s="3">
        <f>SUM(K189:K196)</f>
        <v>58</v>
      </c>
      <c r="L197" s="3">
        <f>SUM(L189:L196)</f>
        <v>33</v>
      </c>
      <c r="M197" s="6">
        <f>+K197/L197</f>
        <v>1.7575757575757576</v>
      </c>
      <c r="N197" s="3">
        <f>SUM(N189:N196)</f>
        <v>12</v>
      </c>
      <c r="O197" s="3">
        <f>SUM(O189:O196)</f>
        <v>21</v>
      </c>
      <c r="P197" s="3">
        <f>SUM(P189:P196)</f>
        <v>208</v>
      </c>
      <c r="Q197" s="7">
        <f>SUM(R197:Z197)</f>
        <v>1081</v>
      </c>
      <c r="R197" s="8">
        <f>+P197</f>
        <v>208</v>
      </c>
      <c r="S197" s="8">
        <f>+J197*1.7</f>
        <v>115.6</v>
      </c>
      <c r="T197" s="8">
        <f>+K197*3</f>
        <v>174</v>
      </c>
      <c r="U197" s="8">
        <f>+I197*4</f>
        <v>8</v>
      </c>
      <c r="V197" s="8">
        <f>O197*4.4</f>
        <v>92.4</v>
      </c>
      <c r="W197" s="8">
        <f>+N197*6.5</f>
        <v>78</v>
      </c>
      <c r="X197" s="5">
        <f>IF(E197&lt;0.414,70,IF(E197&lt;0.427,85,IF(E197&lt;0.437,100,IF(E197&lt;0.444,115,IF(E197&lt;0.452,130,IF(E197&lt;0.46,145,IF(E197&lt;0.469,160,IF(E197&lt;0.481,175,190))))))))</f>
        <v>145</v>
      </c>
      <c r="Y197" s="5">
        <f>IF(H197&lt;0.687,70,IF(H197&lt;0.719,85,IF(H197&lt;0.74,100,IF(H197&lt;0.758,115,IF(H197&lt;0.776,130,IF(H197&lt;0.789,145,IF(H197&lt;0.804,160,IF(H197&lt;0.827,175,190))))))))</f>
        <v>100</v>
      </c>
      <c r="Z197" s="5">
        <f>IF(M197&lt;1.15,70,IF(M197&lt;1.29,85,IF(M197&lt;1.4,100,IF(M197&lt;1.5,115,IF(M197&lt;1.59,130,IF(M197&lt;1.72,145,IF(M197&lt;1.89,160,IF(M197&lt;2.09,175,190))))))))</f>
        <v>160</v>
      </c>
    </row>
    <row r="199" spans="1:16" ht="11.25">
      <c r="A199" s="1" t="s">
        <v>193</v>
      </c>
      <c r="B199" s="3" t="s">
        <v>0</v>
      </c>
      <c r="C199" s="3" t="s">
        <v>1</v>
      </c>
      <c r="D199" s="3" t="s">
        <v>2</v>
      </c>
      <c r="E199" s="3" t="s">
        <v>3</v>
      </c>
      <c r="F199" s="3" t="s">
        <v>4</v>
      </c>
      <c r="G199" s="3" t="s">
        <v>5</v>
      </c>
      <c r="H199" s="3" t="s">
        <v>6</v>
      </c>
      <c r="I199" s="3" t="s">
        <v>7</v>
      </c>
      <c r="J199" s="3" t="s">
        <v>8</v>
      </c>
      <c r="K199" s="3" t="s">
        <v>9</v>
      </c>
      <c r="L199" s="3" t="s">
        <v>10</v>
      </c>
      <c r="M199" s="3" t="s">
        <v>11</v>
      </c>
      <c r="N199" s="3" t="s">
        <v>12</v>
      </c>
      <c r="O199" s="3" t="s">
        <v>13</v>
      </c>
      <c r="P199" s="3" t="s">
        <v>14</v>
      </c>
    </row>
    <row r="200" spans="1:16" ht="11.25">
      <c r="A200" s="2" t="s">
        <v>159</v>
      </c>
      <c r="B200" s="4">
        <v>2</v>
      </c>
      <c r="C200" s="4">
        <v>10</v>
      </c>
      <c r="D200" s="4">
        <v>20</v>
      </c>
      <c r="E200" s="4">
        <v>50</v>
      </c>
      <c r="F200" s="4">
        <v>4</v>
      </c>
      <c r="G200" s="4">
        <v>4</v>
      </c>
      <c r="H200" s="4">
        <v>100</v>
      </c>
      <c r="I200" s="4">
        <v>8</v>
      </c>
      <c r="J200" s="4">
        <v>3</v>
      </c>
      <c r="K200" s="4">
        <v>8</v>
      </c>
      <c r="L200" s="4">
        <v>5</v>
      </c>
      <c r="M200" s="4">
        <v>1.6</v>
      </c>
      <c r="N200" s="4">
        <v>0</v>
      </c>
      <c r="O200" s="4">
        <v>4</v>
      </c>
      <c r="P200" s="4">
        <v>32</v>
      </c>
    </row>
    <row r="201" spans="1:16" ht="11.25">
      <c r="A201" s="2" t="s">
        <v>160</v>
      </c>
      <c r="B201" s="4">
        <v>2</v>
      </c>
      <c r="C201" s="4">
        <v>2</v>
      </c>
      <c r="D201" s="4">
        <v>5</v>
      </c>
      <c r="E201" s="4">
        <v>40</v>
      </c>
      <c r="F201" s="4">
        <v>2</v>
      </c>
      <c r="G201" s="4">
        <v>2</v>
      </c>
      <c r="H201" s="4">
        <v>100</v>
      </c>
      <c r="I201" s="4">
        <v>0</v>
      </c>
      <c r="J201" s="4">
        <v>11</v>
      </c>
      <c r="K201" s="4">
        <v>1</v>
      </c>
      <c r="L201" s="4">
        <v>3</v>
      </c>
      <c r="M201" s="4">
        <v>0.333</v>
      </c>
      <c r="N201" s="4">
        <v>2</v>
      </c>
      <c r="O201" s="4">
        <v>1</v>
      </c>
      <c r="P201" s="4">
        <v>6</v>
      </c>
    </row>
    <row r="202" spans="1:16" ht="11.25">
      <c r="A202" s="2" t="s">
        <v>161</v>
      </c>
      <c r="B202" s="4">
        <v>2</v>
      </c>
      <c r="C202" s="4">
        <v>8</v>
      </c>
      <c r="D202" s="4">
        <v>17</v>
      </c>
      <c r="E202" s="4">
        <v>47.1</v>
      </c>
      <c r="F202" s="4">
        <v>4</v>
      </c>
      <c r="G202" s="4">
        <v>4</v>
      </c>
      <c r="H202" s="4">
        <v>100</v>
      </c>
      <c r="I202" s="4">
        <v>0</v>
      </c>
      <c r="J202" s="4">
        <v>12</v>
      </c>
      <c r="K202" s="4">
        <v>3</v>
      </c>
      <c r="L202" s="4">
        <v>2</v>
      </c>
      <c r="M202" s="4">
        <v>1.5</v>
      </c>
      <c r="N202" s="4">
        <v>0</v>
      </c>
      <c r="O202" s="4">
        <v>1</v>
      </c>
      <c r="P202" s="4">
        <v>20</v>
      </c>
    </row>
    <row r="203" spans="1:16" ht="11.25">
      <c r="A203" s="2" t="s">
        <v>162</v>
      </c>
      <c r="B203" s="4">
        <v>1</v>
      </c>
      <c r="C203" s="4">
        <v>3</v>
      </c>
      <c r="D203" s="4">
        <v>3</v>
      </c>
      <c r="E203" s="4">
        <v>100</v>
      </c>
      <c r="F203" s="4">
        <v>3</v>
      </c>
      <c r="G203" s="4">
        <v>4</v>
      </c>
      <c r="H203" s="4">
        <v>75</v>
      </c>
      <c r="I203" s="4">
        <v>0</v>
      </c>
      <c r="J203" s="4">
        <v>0</v>
      </c>
      <c r="K203" s="4">
        <v>10</v>
      </c>
      <c r="L203" s="4">
        <v>1</v>
      </c>
      <c r="M203" s="4">
        <v>10</v>
      </c>
      <c r="N203" s="4">
        <v>0</v>
      </c>
      <c r="O203" s="4">
        <v>1</v>
      </c>
      <c r="P203" s="4">
        <v>9</v>
      </c>
    </row>
    <row r="204" spans="1:16" ht="11.25">
      <c r="A204" s="2" t="s">
        <v>163</v>
      </c>
      <c r="B204" s="4">
        <v>2</v>
      </c>
      <c r="C204" s="4">
        <v>12</v>
      </c>
      <c r="D204" s="4">
        <v>20</v>
      </c>
      <c r="E204" s="4">
        <v>60</v>
      </c>
      <c r="F204" s="4">
        <v>2</v>
      </c>
      <c r="G204" s="4">
        <v>4</v>
      </c>
      <c r="H204" s="4">
        <v>50</v>
      </c>
      <c r="I204" s="4">
        <v>0</v>
      </c>
      <c r="J204" s="4">
        <v>12</v>
      </c>
      <c r="K204" s="4">
        <v>1</v>
      </c>
      <c r="L204" s="4">
        <v>1</v>
      </c>
      <c r="M204" s="4">
        <v>1</v>
      </c>
      <c r="N204" s="4">
        <v>4</v>
      </c>
      <c r="O204" s="4">
        <v>5</v>
      </c>
      <c r="P204" s="4">
        <v>26</v>
      </c>
    </row>
    <row r="205" spans="1:16" ht="11.25">
      <c r="A205" s="2" t="s">
        <v>164</v>
      </c>
      <c r="B205" s="4">
        <v>1</v>
      </c>
      <c r="C205" s="4">
        <v>2</v>
      </c>
      <c r="D205" s="4">
        <v>7</v>
      </c>
      <c r="E205" s="4">
        <v>28.6</v>
      </c>
      <c r="F205" s="4">
        <v>2</v>
      </c>
      <c r="G205" s="4">
        <v>2</v>
      </c>
      <c r="H205" s="4">
        <v>100</v>
      </c>
      <c r="I205" s="4">
        <v>1</v>
      </c>
      <c r="J205" s="4">
        <v>2</v>
      </c>
      <c r="K205" s="4">
        <v>5</v>
      </c>
      <c r="L205" s="4">
        <v>0</v>
      </c>
      <c r="M205" s="4">
        <v>0</v>
      </c>
      <c r="N205" s="4">
        <v>0</v>
      </c>
      <c r="O205" s="4">
        <v>2</v>
      </c>
      <c r="P205" s="4">
        <v>7</v>
      </c>
    </row>
    <row r="206" spans="1:16" ht="11.25">
      <c r="A206" s="2" t="s">
        <v>165</v>
      </c>
      <c r="B206" s="4">
        <v>2</v>
      </c>
      <c r="C206" s="4">
        <v>4</v>
      </c>
      <c r="D206" s="4">
        <v>12</v>
      </c>
      <c r="E206" s="4">
        <v>33.3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3</v>
      </c>
      <c r="L206" s="4">
        <v>2</v>
      </c>
      <c r="M206" s="4">
        <v>1.5</v>
      </c>
      <c r="N206" s="4">
        <v>0</v>
      </c>
      <c r="O206" s="4">
        <v>2</v>
      </c>
      <c r="P206" s="4">
        <v>8</v>
      </c>
    </row>
    <row r="207" spans="1:16" ht="11.25">
      <c r="A207" s="2" t="s">
        <v>166</v>
      </c>
      <c r="B207" s="4">
        <v>1</v>
      </c>
      <c r="C207" s="4">
        <v>1</v>
      </c>
      <c r="D207" s="4">
        <v>4</v>
      </c>
      <c r="E207" s="4">
        <v>25</v>
      </c>
      <c r="F207" s="4">
        <v>0</v>
      </c>
      <c r="G207" s="4">
        <v>0</v>
      </c>
      <c r="H207" s="4">
        <v>0</v>
      </c>
      <c r="I207" s="4">
        <v>0</v>
      </c>
      <c r="J207" s="4">
        <v>5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2</v>
      </c>
    </row>
    <row r="208" spans="1:26" ht="11.25">
      <c r="A208" s="1" t="s">
        <v>203</v>
      </c>
      <c r="B208" s="3">
        <f>SUM(B200:B207)</f>
        <v>13</v>
      </c>
      <c r="C208" s="3">
        <f>SUM(C200:C207)</f>
        <v>42</v>
      </c>
      <c r="D208" s="3">
        <f>SUM(D200:D207)</f>
        <v>88</v>
      </c>
      <c r="E208" s="6">
        <f>+C208/D208</f>
        <v>0.4772727272727273</v>
      </c>
      <c r="F208" s="3">
        <f>SUM(F200:F207)</f>
        <v>17</v>
      </c>
      <c r="G208" s="3">
        <f>SUM(G200:G207)</f>
        <v>20</v>
      </c>
      <c r="H208" s="6">
        <f>+F208/G208</f>
        <v>0.85</v>
      </c>
      <c r="I208" s="3">
        <f>SUM(I200:I207)</f>
        <v>9</v>
      </c>
      <c r="J208" s="3">
        <f>SUM(J200:J207)</f>
        <v>45</v>
      </c>
      <c r="K208" s="3">
        <f>SUM(K200:K207)</f>
        <v>31</v>
      </c>
      <c r="L208" s="3">
        <f>SUM(L200:L207)</f>
        <v>14</v>
      </c>
      <c r="M208" s="6">
        <f>+K208/L208</f>
        <v>2.2142857142857144</v>
      </c>
      <c r="N208" s="3">
        <f>SUM(N200:N207)</f>
        <v>6</v>
      </c>
      <c r="O208" s="3">
        <f>SUM(O200:O207)</f>
        <v>16</v>
      </c>
      <c r="P208" s="3">
        <f>SUM(P200:P207)</f>
        <v>110</v>
      </c>
      <c r="Q208" s="7">
        <f>SUM(R208:Z208)</f>
        <v>979.9</v>
      </c>
      <c r="R208" s="8">
        <f>+P208</f>
        <v>110</v>
      </c>
      <c r="S208" s="8">
        <f>+J208*1.7</f>
        <v>76.5</v>
      </c>
      <c r="T208" s="8">
        <f>+K208*3</f>
        <v>93</v>
      </c>
      <c r="U208" s="8">
        <f>+I208*4</f>
        <v>36</v>
      </c>
      <c r="V208" s="8">
        <f>O208*4.4</f>
        <v>70.4</v>
      </c>
      <c r="W208" s="8">
        <f>+N208*6.5</f>
        <v>39</v>
      </c>
      <c r="X208" s="5">
        <f>IF(E208&lt;0.414,70,IF(E208&lt;0.427,85,IF(E208&lt;0.437,100,IF(E208&lt;0.444,115,IF(E208&lt;0.452,130,IF(E208&lt;0.46,145,IF(E208&lt;0.469,160,IF(E208&lt;0.481,175,190))))))))</f>
        <v>175</v>
      </c>
      <c r="Y208" s="5">
        <f>IF(H208&lt;0.687,70,IF(H208&lt;0.719,85,IF(H208&lt;0.74,100,IF(H208&lt;0.758,115,IF(H208&lt;0.776,130,IF(H208&lt;0.789,145,IF(H208&lt;0.804,160,IF(H208&lt;0.827,175,190))))))))</f>
        <v>190</v>
      </c>
      <c r="Z208" s="5">
        <f>IF(M208&lt;1.15,70,IF(M208&lt;1.29,85,IF(M208&lt;1.4,100,IF(M208&lt;1.5,115,IF(M208&lt;1.59,130,IF(M208&lt;1.72,145,IF(M208&lt;1.89,160,IF(M208&lt;2.09,175,190))))))))</f>
        <v>190</v>
      </c>
    </row>
    <row r="210" spans="1:16" ht="11.25">
      <c r="A210" s="1" t="s">
        <v>194</v>
      </c>
      <c r="B210" s="3" t="s">
        <v>0</v>
      </c>
      <c r="C210" s="3" t="s">
        <v>1</v>
      </c>
      <c r="D210" s="3" t="s">
        <v>2</v>
      </c>
      <c r="E210" s="3" t="s">
        <v>3</v>
      </c>
      <c r="F210" s="3" t="s">
        <v>4</v>
      </c>
      <c r="G210" s="3" t="s">
        <v>5</v>
      </c>
      <c r="H210" s="3" t="s">
        <v>6</v>
      </c>
      <c r="I210" s="3" t="s">
        <v>7</v>
      </c>
      <c r="J210" s="3" t="s">
        <v>8</v>
      </c>
      <c r="K210" s="3" t="s">
        <v>9</v>
      </c>
      <c r="L210" s="3" t="s">
        <v>10</v>
      </c>
      <c r="M210" s="3" t="s">
        <v>11</v>
      </c>
      <c r="N210" s="3" t="s">
        <v>12</v>
      </c>
      <c r="O210" s="3" t="s">
        <v>13</v>
      </c>
      <c r="P210" s="3" t="s">
        <v>14</v>
      </c>
    </row>
    <row r="211" spans="1:16" ht="11.25">
      <c r="A211" s="2" t="s">
        <v>167</v>
      </c>
      <c r="B211" s="4">
        <v>2</v>
      </c>
      <c r="C211" s="4">
        <v>8</v>
      </c>
      <c r="D211" s="4">
        <v>23</v>
      </c>
      <c r="E211" s="4">
        <v>34.8</v>
      </c>
      <c r="F211" s="4">
        <v>7</v>
      </c>
      <c r="G211" s="4">
        <v>9</v>
      </c>
      <c r="H211" s="4">
        <v>77.8</v>
      </c>
      <c r="I211" s="4">
        <v>3</v>
      </c>
      <c r="J211" s="4">
        <v>4</v>
      </c>
      <c r="K211" s="4">
        <v>12</v>
      </c>
      <c r="L211" s="4">
        <v>5</v>
      </c>
      <c r="M211" s="4">
        <v>2.4</v>
      </c>
      <c r="N211" s="4">
        <v>0</v>
      </c>
      <c r="O211" s="4">
        <v>1</v>
      </c>
      <c r="P211" s="4">
        <v>26</v>
      </c>
    </row>
    <row r="212" spans="1:16" ht="11.25">
      <c r="A212" s="2" t="s">
        <v>168</v>
      </c>
      <c r="B212" s="4">
        <v>2</v>
      </c>
      <c r="C212" s="4">
        <v>9</v>
      </c>
      <c r="D212" s="4">
        <v>23</v>
      </c>
      <c r="E212" s="4">
        <v>39.1</v>
      </c>
      <c r="F212" s="4">
        <v>2</v>
      </c>
      <c r="G212" s="4">
        <v>5</v>
      </c>
      <c r="H212" s="4">
        <v>40</v>
      </c>
      <c r="I212" s="4">
        <v>0</v>
      </c>
      <c r="J212" s="4">
        <v>22</v>
      </c>
      <c r="K212" s="4">
        <v>2</v>
      </c>
      <c r="L212" s="4">
        <v>5</v>
      </c>
      <c r="M212" s="4">
        <v>0.4</v>
      </c>
      <c r="N212" s="4">
        <v>2</v>
      </c>
      <c r="O212" s="4">
        <v>1</v>
      </c>
      <c r="P212" s="4">
        <v>20</v>
      </c>
    </row>
    <row r="213" spans="1:16" ht="11.25">
      <c r="A213" s="2" t="s">
        <v>169</v>
      </c>
      <c r="B213" s="4">
        <v>2</v>
      </c>
      <c r="C213" s="4">
        <v>9</v>
      </c>
      <c r="D213" s="4">
        <v>17</v>
      </c>
      <c r="E213" s="4">
        <v>52.9</v>
      </c>
      <c r="F213" s="4">
        <v>0</v>
      </c>
      <c r="G213" s="4">
        <v>0</v>
      </c>
      <c r="H213" s="4">
        <v>0</v>
      </c>
      <c r="I213" s="4">
        <v>0</v>
      </c>
      <c r="J213" s="4">
        <v>5</v>
      </c>
      <c r="K213" s="4">
        <v>2</v>
      </c>
      <c r="L213" s="4">
        <v>0</v>
      </c>
      <c r="M213" s="4">
        <v>0</v>
      </c>
      <c r="N213" s="4">
        <v>0</v>
      </c>
      <c r="O213" s="4">
        <v>1</v>
      </c>
      <c r="P213" s="4">
        <v>18</v>
      </c>
    </row>
    <row r="214" spans="1:16" ht="11.25">
      <c r="A214" s="2" t="s">
        <v>170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 ht="11.25">
      <c r="A215" s="2" t="s">
        <v>171</v>
      </c>
      <c r="B215" s="4">
        <v>2</v>
      </c>
      <c r="C215" s="4">
        <v>6</v>
      </c>
      <c r="D215" s="4">
        <v>20</v>
      </c>
      <c r="E215" s="4">
        <v>30</v>
      </c>
      <c r="F215" s="4">
        <v>5</v>
      </c>
      <c r="G215" s="4">
        <v>5</v>
      </c>
      <c r="H215" s="4">
        <v>100</v>
      </c>
      <c r="I215" s="4">
        <v>3</v>
      </c>
      <c r="J215" s="4">
        <v>17</v>
      </c>
      <c r="K215" s="4">
        <v>4</v>
      </c>
      <c r="L215" s="4">
        <v>5</v>
      </c>
      <c r="M215" s="4">
        <v>0.8</v>
      </c>
      <c r="N215" s="4">
        <v>0</v>
      </c>
      <c r="O215" s="4">
        <v>3</v>
      </c>
      <c r="P215" s="4">
        <v>20</v>
      </c>
    </row>
    <row r="216" spans="1:16" ht="11.25">
      <c r="A216" s="2" t="s">
        <v>172</v>
      </c>
      <c r="B216" s="4">
        <v>2</v>
      </c>
      <c r="C216" s="4">
        <v>12</v>
      </c>
      <c r="D216" s="4">
        <v>30</v>
      </c>
      <c r="E216" s="4">
        <v>40</v>
      </c>
      <c r="F216" s="4">
        <v>9</v>
      </c>
      <c r="G216" s="4">
        <v>15</v>
      </c>
      <c r="H216" s="4">
        <v>60</v>
      </c>
      <c r="I216" s="4">
        <v>1</v>
      </c>
      <c r="J216" s="4">
        <v>17</v>
      </c>
      <c r="K216" s="4">
        <v>6</v>
      </c>
      <c r="L216" s="4">
        <v>4</v>
      </c>
      <c r="M216" s="4">
        <v>1.5</v>
      </c>
      <c r="N216" s="4">
        <v>5</v>
      </c>
      <c r="O216" s="4">
        <v>3</v>
      </c>
      <c r="P216" s="4">
        <v>34</v>
      </c>
    </row>
    <row r="217" spans="1:16" ht="11.25">
      <c r="A217" s="2" t="s">
        <v>173</v>
      </c>
      <c r="B217" s="4">
        <v>2</v>
      </c>
      <c r="C217" s="4">
        <v>11</v>
      </c>
      <c r="D217" s="4">
        <v>20</v>
      </c>
      <c r="E217" s="4">
        <v>55</v>
      </c>
      <c r="F217" s="4">
        <v>3</v>
      </c>
      <c r="G217" s="4">
        <v>5</v>
      </c>
      <c r="H217" s="4">
        <v>60</v>
      </c>
      <c r="I217" s="4">
        <v>0</v>
      </c>
      <c r="J217" s="4">
        <v>12</v>
      </c>
      <c r="K217" s="4">
        <v>17</v>
      </c>
      <c r="L217" s="4">
        <v>6</v>
      </c>
      <c r="M217" s="4">
        <v>2.833</v>
      </c>
      <c r="N217" s="4">
        <v>1</v>
      </c>
      <c r="O217" s="4">
        <v>8</v>
      </c>
      <c r="P217" s="4">
        <v>25</v>
      </c>
    </row>
    <row r="218" spans="1:16" ht="11.25">
      <c r="A218" s="2" t="s">
        <v>174</v>
      </c>
      <c r="B218" s="4">
        <v>2</v>
      </c>
      <c r="C218" s="4">
        <v>3</v>
      </c>
      <c r="D218" s="4">
        <v>11</v>
      </c>
      <c r="E218" s="4">
        <v>27.3</v>
      </c>
      <c r="F218" s="4">
        <v>3</v>
      </c>
      <c r="G218" s="4">
        <v>6</v>
      </c>
      <c r="H218" s="4">
        <v>50</v>
      </c>
      <c r="I218" s="4">
        <v>0</v>
      </c>
      <c r="J218" s="4">
        <v>6</v>
      </c>
      <c r="K218" s="4">
        <v>6</v>
      </c>
      <c r="L218" s="4">
        <v>3</v>
      </c>
      <c r="M218" s="4">
        <v>2</v>
      </c>
      <c r="N218" s="4">
        <v>2</v>
      </c>
      <c r="O218" s="4">
        <v>1</v>
      </c>
      <c r="P218" s="4">
        <v>9</v>
      </c>
    </row>
    <row r="219" spans="1:26" ht="11.25">
      <c r="A219" s="1" t="s">
        <v>203</v>
      </c>
      <c r="B219" s="3">
        <f>SUM(B211:B218)</f>
        <v>14</v>
      </c>
      <c r="C219" s="3">
        <f>SUM(C211:C218)</f>
        <v>58</v>
      </c>
      <c r="D219" s="3">
        <f>SUM(D211:D218)</f>
        <v>144</v>
      </c>
      <c r="E219" s="6">
        <f>+C219/D219</f>
        <v>0.4027777777777778</v>
      </c>
      <c r="F219" s="3">
        <f>SUM(F211:F218)</f>
        <v>29</v>
      </c>
      <c r="G219" s="3">
        <f>SUM(G211:G218)</f>
        <v>45</v>
      </c>
      <c r="H219" s="6">
        <f>+F219/G219</f>
        <v>0.6444444444444445</v>
      </c>
      <c r="I219" s="3">
        <f>SUM(I211:I218)</f>
        <v>7</v>
      </c>
      <c r="J219" s="3">
        <f>SUM(J211:J218)</f>
        <v>83</v>
      </c>
      <c r="K219" s="3">
        <f>SUM(K211:K218)</f>
        <v>49</v>
      </c>
      <c r="L219" s="3">
        <f>SUM(L211:L218)</f>
        <v>28</v>
      </c>
      <c r="M219" s="6">
        <f>+K219/L219</f>
        <v>1.75</v>
      </c>
      <c r="N219" s="3">
        <f>SUM(N211:N218)</f>
        <v>10</v>
      </c>
      <c r="O219" s="3">
        <f>SUM(O211:O218)</f>
        <v>18</v>
      </c>
      <c r="P219" s="3">
        <f>SUM(P211:P218)</f>
        <v>152</v>
      </c>
      <c r="Q219" s="7">
        <f>SUM(R219:Z219)</f>
        <v>912.3000000000001</v>
      </c>
      <c r="R219" s="8">
        <f>+P219</f>
        <v>152</v>
      </c>
      <c r="S219" s="8">
        <f>+J219*1.7</f>
        <v>141.1</v>
      </c>
      <c r="T219" s="8">
        <f>+K219*3</f>
        <v>147</v>
      </c>
      <c r="U219" s="8">
        <f>+I219*4</f>
        <v>28</v>
      </c>
      <c r="V219" s="8">
        <f>O219*4.4</f>
        <v>79.2</v>
      </c>
      <c r="W219" s="8">
        <f>+N219*6.5</f>
        <v>65</v>
      </c>
      <c r="X219" s="5">
        <f>IF(E219&lt;0.414,70,IF(E219&lt;0.427,85,IF(E219&lt;0.437,100,IF(E219&lt;0.444,115,IF(E219&lt;0.452,130,IF(E219&lt;0.46,145,IF(E219&lt;0.469,160,IF(E219&lt;0.481,175,190))))))))</f>
        <v>70</v>
      </c>
      <c r="Y219" s="5">
        <f>IF(H219&lt;0.687,70,IF(H219&lt;0.719,85,IF(H219&lt;0.74,100,IF(H219&lt;0.758,115,IF(H219&lt;0.776,130,IF(H219&lt;0.789,145,IF(H219&lt;0.804,160,IF(H219&lt;0.827,175,190))))))))</f>
        <v>70</v>
      </c>
      <c r="Z219" s="5">
        <f>IF(M219&lt;1.15,70,IF(M219&lt;1.29,85,IF(M219&lt;1.4,100,IF(M219&lt;1.5,115,IF(M219&lt;1.59,130,IF(M219&lt;1.72,145,IF(M219&lt;1.89,160,IF(M219&lt;2.09,175,190))))))))</f>
        <v>160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9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16" bestFit="1" customWidth="1"/>
    <col min="2" max="2" width="2.140625" style="18" bestFit="1" customWidth="1"/>
    <col min="3" max="3" width="3.00390625" style="18" bestFit="1" customWidth="1"/>
    <col min="4" max="4" width="4.140625" style="18" bestFit="1" customWidth="1"/>
    <col min="5" max="5" width="4.421875" style="18" bestFit="1" customWidth="1"/>
    <col min="6" max="6" width="2.8515625" style="18" bestFit="1" customWidth="1"/>
    <col min="7" max="7" width="4.00390625" style="18" bestFit="1" customWidth="1"/>
    <col min="8" max="8" width="4.421875" style="18" bestFit="1" customWidth="1"/>
    <col min="9" max="9" width="3.8515625" style="18" bestFit="1" customWidth="1"/>
    <col min="10" max="10" width="4.00390625" style="18" bestFit="1" customWidth="1"/>
    <col min="11" max="11" width="4.140625" style="18" bestFit="1" customWidth="1"/>
    <col min="12" max="12" width="3.140625" style="18" bestFit="1" customWidth="1"/>
    <col min="13" max="13" width="5.28125" style="18" bestFit="1" customWidth="1"/>
    <col min="14" max="15" width="3.00390625" style="18" bestFit="1" customWidth="1"/>
    <col min="16" max="16" width="4.00390625" style="18" bestFit="1" customWidth="1"/>
    <col min="17" max="16384" width="9.140625" style="16" customWidth="1"/>
  </cols>
  <sheetData>
    <row r="1" spans="1:16" ht="11.25">
      <c r="A1" s="1" t="s">
        <v>175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6" ht="11.25">
      <c r="A2" s="16" t="s">
        <v>15</v>
      </c>
      <c r="B2" s="18">
        <v>4</v>
      </c>
      <c r="C2" s="18">
        <v>15</v>
      </c>
      <c r="D2" s="18">
        <v>39</v>
      </c>
      <c r="E2" s="18">
        <v>38.5</v>
      </c>
      <c r="F2" s="18">
        <v>6</v>
      </c>
      <c r="G2" s="18">
        <v>10</v>
      </c>
      <c r="H2" s="18">
        <v>60</v>
      </c>
      <c r="I2" s="18">
        <v>0</v>
      </c>
      <c r="J2" s="18">
        <v>29</v>
      </c>
      <c r="K2" s="18">
        <v>5</v>
      </c>
      <c r="L2" s="18">
        <v>8</v>
      </c>
      <c r="M2" s="18">
        <v>0.625</v>
      </c>
      <c r="N2" s="18">
        <v>3</v>
      </c>
      <c r="O2" s="18">
        <v>4</v>
      </c>
      <c r="P2" s="18">
        <v>36</v>
      </c>
    </row>
    <row r="3" spans="1:16" ht="11.25">
      <c r="A3" s="16" t="s">
        <v>16</v>
      </c>
      <c r="B3" s="18">
        <v>4</v>
      </c>
      <c r="C3" s="18">
        <v>14</v>
      </c>
      <c r="D3" s="18">
        <v>31</v>
      </c>
      <c r="E3" s="18">
        <v>45.2</v>
      </c>
      <c r="F3" s="18">
        <v>14</v>
      </c>
      <c r="G3" s="18">
        <v>15</v>
      </c>
      <c r="H3" s="18">
        <v>93.3</v>
      </c>
      <c r="I3" s="18">
        <v>0</v>
      </c>
      <c r="J3" s="18">
        <v>22</v>
      </c>
      <c r="K3" s="18">
        <v>9</v>
      </c>
      <c r="L3" s="18">
        <v>8</v>
      </c>
      <c r="M3" s="18">
        <v>1.125</v>
      </c>
      <c r="N3" s="18">
        <v>3</v>
      </c>
      <c r="O3" s="18">
        <v>4</v>
      </c>
      <c r="P3" s="18">
        <v>42</v>
      </c>
    </row>
    <row r="4" spans="1:16" ht="11.25">
      <c r="A4" s="16" t="s">
        <v>17</v>
      </c>
      <c r="B4" s="18">
        <v>3</v>
      </c>
      <c r="C4" s="18">
        <v>13</v>
      </c>
      <c r="D4" s="18">
        <v>43</v>
      </c>
      <c r="E4" s="18">
        <v>30.2</v>
      </c>
      <c r="F4" s="18">
        <v>6</v>
      </c>
      <c r="G4" s="18">
        <v>9</v>
      </c>
      <c r="H4" s="18">
        <v>66.7</v>
      </c>
      <c r="I4" s="18">
        <v>1</v>
      </c>
      <c r="J4" s="18">
        <v>18</v>
      </c>
      <c r="K4" s="18">
        <v>22</v>
      </c>
      <c r="L4" s="18">
        <v>10</v>
      </c>
      <c r="M4" s="18">
        <v>2.2</v>
      </c>
      <c r="N4" s="18">
        <v>0</v>
      </c>
      <c r="O4" s="18">
        <v>6</v>
      </c>
      <c r="P4" s="18">
        <v>33</v>
      </c>
    </row>
    <row r="5" spans="1:16" ht="11.25">
      <c r="A5" s="16" t="s">
        <v>18</v>
      </c>
      <c r="B5" s="18">
        <v>3</v>
      </c>
      <c r="C5" s="18">
        <v>18</v>
      </c>
      <c r="D5" s="18">
        <v>46</v>
      </c>
      <c r="E5" s="18">
        <v>39.1</v>
      </c>
      <c r="F5" s="18">
        <v>11</v>
      </c>
      <c r="G5" s="18">
        <v>12</v>
      </c>
      <c r="H5" s="18">
        <v>91.7</v>
      </c>
      <c r="I5" s="18">
        <v>5</v>
      </c>
      <c r="J5" s="18">
        <v>17</v>
      </c>
      <c r="K5" s="18">
        <v>21</v>
      </c>
      <c r="L5" s="18">
        <v>7</v>
      </c>
      <c r="M5" s="18">
        <v>3</v>
      </c>
      <c r="N5" s="18">
        <v>0</v>
      </c>
      <c r="O5" s="18">
        <v>9</v>
      </c>
      <c r="P5" s="18">
        <v>52</v>
      </c>
    </row>
    <row r="6" spans="1:16" ht="11.25">
      <c r="A6" s="16" t="s">
        <v>19</v>
      </c>
      <c r="B6" s="18">
        <v>3</v>
      </c>
      <c r="C6" s="18">
        <v>12</v>
      </c>
      <c r="D6" s="18">
        <v>24</v>
      </c>
      <c r="E6" s="18">
        <v>50</v>
      </c>
      <c r="F6" s="18">
        <v>12</v>
      </c>
      <c r="G6" s="18">
        <v>16</v>
      </c>
      <c r="H6" s="18">
        <v>75</v>
      </c>
      <c r="I6" s="18">
        <v>1</v>
      </c>
      <c r="J6" s="18">
        <v>31</v>
      </c>
      <c r="K6" s="18">
        <v>10</v>
      </c>
      <c r="L6" s="18">
        <v>8</v>
      </c>
      <c r="M6" s="18">
        <v>1.25</v>
      </c>
      <c r="N6" s="18">
        <v>5</v>
      </c>
      <c r="O6" s="18">
        <v>3</v>
      </c>
      <c r="P6" s="18">
        <v>37</v>
      </c>
    </row>
    <row r="7" spans="1:16" ht="11.25">
      <c r="A7" s="16" t="s">
        <v>20</v>
      </c>
      <c r="B7" s="18">
        <v>3</v>
      </c>
      <c r="C7" s="18">
        <v>14</v>
      </c>
      <c r="D7" s="18">
        <v>37</v>
      </c>
      <c r="E7" s="18">
        <v>37.8</v>
      </c>
      <c r="F7" s="18">
        <v>9</v>
      </c>
      <c r="G7" s="18">
        <v>14</v>
      </c>
      <c r="H7" s="18">
        <v>64.3</v>
      </c>
      <c r="I7" s="18">
        <v>4</v>
      </c>
      <c r="J7" s="18">
        <v>19</v>
      </c>
      <c r="K7" s="18">
        <v>4</v>
      </c>
      <c r="L7" s="18">
        <v>2</v>
      </c>
      <c r="M7" s="18">
        <v>2</v>
      </c>
      <c r="N7" s="18">
        <v>1</v>
      </c>
      <c r="O7" s="18">
        <v>2</v>
      </c>
      <c r="P7" s="18">
        <v>41</v>
      </c>
    </row>
    <row r="8" spans="1:16" ht="11.25">
      <c r="A8" s="16" t="s">
        <v>21</v>
      </c>
      <c r="B8" s="18">
        <v>3</v>
      </c>
      <c r="C8" s="18">
        <v>19</v>
      </c>
      <c r="D8" s="18">
        <v>35</v>
      </c>
      <c r="E8" s="18">
        <v>54.3</v>
      </c>
      <c r="F8" s="18">
        <v>9</v>
      </c>
      <c r="G8" s="18">
        <v>9</v>
      </c>
      <c r="H8" s="18">
        <v>100</v>
      </c>
      <c r="I8" s="18">
        <v>0</v>
      </c>
      <c r="J8" s="18">
        <v>37</v>
      </c>
      <c r="K8" s="18">
        <v>4</v>
      </c>
      <c r="L8" s="18">
        <v>9</v>
      </c>
      <c r="M8" s="18">
        <v>0.444</v>
      </c>
      <c r="N8" s="18">
        <v>2</v>
      </c>
      <c r="O8" s="18">
        <v>6</v>
      </c>
      <c r="P8" s="18">
        <v>47</v>
      </c>
    </row>
    <row r="9" spans="1:16" ht="11.25">
      <c r="A9" s="16" t="s">
        <v>22</v>
      </c>
      <c r="B9" s="18">
        <v>3</v>
      </c>
      <c r="C9" s="18">
        <v>15</v>
      </c>
      <c r="D9" s="18">
        <v>46</v>
      </c>
      <c r="E9" s="18">
        <v>32.6</v>
      </c>
      <c r="F9" s="18">
        <v>3</v>
      </c>
      <c r="G9" s="18">
        <v>4</v>
      </c>
      <c r="H9" s="18">
        <v>75</v>
      </c>
      <c r="I9" s="18">
        <v>1</v>
      </c>
      <c r="J9" s="18">
        <v>29</v>
      </c>
      <c r="K9" s="18">
        <v>15</v>
      </c>
      <c r="L9" s="18">
        <v>10</v>
      </c>
      <c r="M9" s="18">
        <v>1.5</v>
      </c>
      <c r="N9" s="18">
        <v>6</v>
      </c>
      <c r="O9" s="18">
        <v>5</v>
      </c>
      <c r="P9" s="18">
        <v>34</v>
      </c>
    </row>
    <row r="11" spans="1:16" ht="11.25">
      <c r="A11" s="1" t="s">
        <v>176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  <c r="O11" s="3" t="s">
        <v>13</v>
      </c>
      <c r="P11" s="3" t="s">
        <v>14</v>
      </c>
    </row>
    <row r="12" spans="1:16" ht="11.25">
      <c r="A12" s="16" t="s">
        <v>23</v>
      </c>
      <c r="B12" s="18">
        <v>3</v>
      </c>
      <c r="C12" s="18">
        <v>14</v>
      </c>
      <c r="D12" s="18">
        <v>30</v>
      </c>
      <c r="E12" s="18">
        <v>46.7</v>
      </c>
      <c r="F12" s="18">
        <v>4</v>
      </c>
      <c r="G12" s="18">
        <v>4</v>
      </c>
      <c r="H12" s="18">
        <v>100</v>
      </c>
      <c r="I12" s="18">
        <v>0</v>
      </c>
      <c r="J12" s="18">
        <v>40</v>
      </c>
      <c r="K12" s="18">
        <v>8</v>
      </c>
      <c r="L12" s="18">
        <v>5</v>
      </c>
      <c r="M12" s="18">
        <v>1.6</v>
      </c>
      <c r="N12" s="18">
        <v>14</v>
      </c>
      <c r="O12" s="18">
        <v>5</v>
      </c>
      <c r="P12" s="18">
        <v>32</v>
      </c>
    </row>
    <row r="13" spans="1:16" ht="11.25">
      <c r="A13" s="16" t="s">
        <v>24</v>
      </c>
      <c r="B13" s="18">
        <v>3</v>
      </c>
      <c r="C13" s="18">
        <v>7</v>
      </c>
      <c r="D13" s="18">
        <v>13</v>
      </c>
      <c r="E13" s="18">
        <v>53.8</v>
      </c>
      <c r="F13" s="18">
        <v>9</v>
      </c>
      <c r="G13" s="18">
        <v>12</v>
      </c>
      <c r="H13" s="18">
        <v>75</v>
      </c>
      <c r="I13" s="18">
        <v>0</v>
      </c>
      <c r="J13" s="18">
        <v>14</v>
      </c>
      <c r="K13" s="18">
        <v>4</v>
      </c>
      <c r="L13" s="18">
        <v>1</v>
      </c>
      <c r="M13" s="18">
        <v>4</v>
      </c>
      <c r="N13" s="18">
        <v>1</v>
      </c>
      <c r="O13" s="18">
        <v>2</v>
      </c>
      <c r="P13" s="18">
        <v>23</v>
      </c>
    </row>
    <row r="14" spans="1:16" ht="11.25">
      <c r="A14" s="16" t="s">
        <v>25</v>
      </c>
      <c r="B14" s="18">
        <v>3</v>
      </c>
      <c r="C14" s="18">
        <v>19</v>
      </c>
      <c r="D14" s="18">
        <v>53</v>
      </c>
      <c r="E14" s="18">
        <v>35.8</v>
      </c>
      <c r="F14" s="18">
        <v>9</v>
      </c>
      <c r="G14" s="18">
        <v>13</v>
      </c>
      <c r="H14" s="18">
        <v>69.2</v>
      </c>
      <c r="I14" s="18">
        <v>5</v>
      </c>
      <c r="J14" s="18">
        <v>18</v>
      </c>
      <c r="K14" s="18">
        <v>10</v>
      </c>
      <c r="L14" s="18">
        <v>8</v>
      </c>
      <c r="M14" s="18">
        <v>1.25</v>
      </c>
      <c r="N14" s="18">
        <v>0</v>
      </c>
      <c r="O14" s="18">
        <v>0</v>
      </c>
      <c r="P14" s="18">
        <v>52</v>
      </c>
    </row>
    <row r="15" spans="1:16" ht="11.25">
      <c r="A15" s="16" t="s">
        <v>26</v>
      </c>
      <c r="B15" s="18">
        <v>2</v>
      </c>
      <c r="C15" s="18">
        <v>7</v>
      </c>
      <c r="D15" s="18">
        <v>11</v>
      </c>
      <c r="E15" s="18">
        <v>63.6</v>
      </c>
      <c r="F15" s="18">
        <v>6</v>
      </c>
      <c r="G15" s="18">
        <v>8</v>
      </c>
      <c r="H15" s="18">
        <v>75</v>
      </c>
      <c r="I15" s="18">
        <v>1</v>
      </c>
      <c r="J15" s="18">
        <v>11</v>
      </c>
      <c r="K15" s="18">
        <v>0</v>
      </c>
      <c r="L15" s="18">
        <v>4</v>
      </c>
      <c r="M15" s="18">
        <v>0</v>
      </c>
      <c r="N15" s="18">
        <v>0</v>
      </c>
      <c r="O15" s="18">
        <v>1</v>
      </c>
      <c r="P15" s="18">
        <v>21</v>
      </c>
    </row>
    <row r="16" spans="1:16" ht="11.25">
      <c r="A16" s="16" t="s">
        <v>27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ht="11.25">
      <c r="A17" s="16" t="s">
        <v>28</v>
      </c>
      <c r="B17" s="18">
        <v>3</v>
      </c>
      <c r="C17" s="18">
        <v>15</v>
      </c>
      <c r="D17" s="18">
        <v>32</v>
      </c>
      <c r="E17" s="18">
        <v>46.9</v>
      </c>
      <c r="F17" s="18">
        <v>8</v>
      </c>
      <c r="G17" s="18">
        <v>10</v>
      </c>
      <c r="H17" s="18">
        <v>80</v>
      </c>
      <c r="I17" s="18">
        <v>7</v>
      </c>
      <c r="J17" s="18">
        <v>11</v>
      </c>
      <c r="K17" s="18">
        <v>12</v>
      </c>
      <c r="L17" s="18">
        <v>3</v>
      </c>
      <c r="M17" s="18">
        <v>4</v>
      </c>
      <c r="N17" s="18">
        <v>1</v>
      </c>
      <c r="O17" s="18">
        <v>3</v>
      </c>
      <c r="P17" s="18">
        <v>45</v>
      </c>
    </row>
    <row r="18" spans="1:16" ht="11.25">
      <c r="A18" s="16" t="s">
        <v>29</v>
      </c>
      <c r="B18" s="18">
        <v>4</v>
      </c>
      <c r="C18" s="18">
        <v>15</v>
      </c>
      <c r="D18" s="18">
        <v>44</v>
      </c>
      <c r="E18" s="18">
        <v>34.1</v>
      </c>
      <c r="F18" s="18">
        <v>9</v>
      </c>
      <c r="G18" s="18">
        <v>10</v>
      </c>
      <c r="H18" s="18">
        <v>90</v>
      </c>
      <c r="I18" s="18">
        <v>8</v>
      </c>
      <c r="J18" s="18">
        <v>25</v>
      </c>
      <c r="K18" s="18">
        <v>7</v>
      </c>
      <c r="L18" s="18">
        <v>9</v>
      </c>
      <c r="M18" s="18">
        <v>0.778</v>
      </c>
      <c r="N18" s="18">
        <v>1</v>
      </c>
      <c r="O18" s="18">
        <v>8</v>
      </c>
      <c r="P18" s="18">
        <v>47</v>
      </c>
    </row>
    <row r="19" spans="1:16" ht="11.25">
      <c r="A19" s="16" t="s">
        <v>30</v>
      </c>
      <c r="B19" s="18">
        <v>2</v>
      </c>
      <c r="C19" s="18">
        <v>7</v>
      </c>
      <c r="D19" s="18">
        <v>12</v>
      </c>
      <c r="E19" s="18">
        <v>58.3</v>
      </c>
      <c r="F19" s="18">
        <v>0</v>
      </c>
      <c r="G19" s="18">
        <v>2</v>
      </c>
      <c r="H19" s="18">
        <v>0</v>
      </c>
      <c r="I19" s="18">
        <v>0</v>
      </c>
      <c r="J19" s="18">
        <v>18</v>
      </c>
      <c r="K19" s="18">
        <v>0</v>
      </c>
      <c r="L19" s="18">
        <v>7</v>
      </c>
      <c r="M19" s="18">
        <v>0</v>
      </c>
      <c r="N19" s="18">
        <v>1</v>
      </c>
      <c r="O19" s="18">
        <v>0</v>
      </c>
      <c r="P19" s="18">
        <v>14</v>
      </c>
    </row>
    <row r="21" spans="1:16" ht="11.25">
      <c r="A21" s="1" t="s">
        <v>177</v>
      </c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3" t="s">
        <v>8</v>
      </c>
      <c r="K21" s="3" t="s">
        <v>9</v>
      </c>
      <c r="L21" s="3" t="s">
        <v>10</v>
      </c>
      <c r="M21" s="3" t="s">
        <v>11</v>
      </c>
      <c r="N21" s="3" t="s">
        <v>12</v>
      </c>
      <c r="O21" s="3" t="s">
        <v>13</v>
      </c>
      <c r="P21" s="3" t="s">
        <v>14</v>
      </c>
    </row>
    <row r="22" spans="1:16" ht="11.25">
      <c r="A22" s="16" t="s">
        <v>31</v>
      </c>
      <c r="B22" s="18">
        <v>3</v>
      </c>
      <c r="C22" s="18">
        <v>8</v>
      </c>
      <c r="D22" s="18">
        <v>14</v>
      </c>
      <c r="E22" s="18">
        <v>57.1</v>
      </c>
      <c r="F22" s="18">
        <v>5</v>
      </c>
      <c r="G22" s="18">
        <v>5</v>
      </c>
      <c r="H22" s="18">
        <v>100</v>
      </c>
      <c r="I22" s="18">
        <v>0</v>
      </c>
      <c r="J22" s="18">
        <v>25</v>
      </c>
      <c r="K22" s="18">
        <v>7</v>
      </c>
      <c r="L22" s="18">
        <v>3</v>
      </c>
      <c r="M22" s="18">
        <v>2.333</v>
      </c>
      <c r="N22" s="18">
        <v>3</v>
      </c>
      <c r="O22" s="18">
        <v>3</v>
      </c>
      <c r="P22" s="18">
        <v>21</v>
      </c>
    </row>
    <row r="23" spans="1:16" ht="11.25">
      <c r="A23" s="16" t="s">
        <v>32</v>
      </c>
      <c r="B23" s="18">
        <v>4</v>
      </c>
      <c r="C23" s="18">
        <v>28</v>
      </c>
      <c r="D23" s="18">
        <v>48</v>
      </c>
      <c r="E23" s="18">
        <v>58.3</v>
      </c>
      <c r="F23" s="18">
        <v>20</v>
      </c>
      <c r="G23" s="18">
        <v>24</v>
      </c>
      <c r="H23" s="18">
        <v>83.3</v>
      </c>
      <c r="I23" s="18">
        <v>3</v>
      </c>
      <c r="J23" s="18">
        <v>15</v>
      </c>
      <c r="K23" s="18">
        <v>17</v>
      </c>
      <c r="L23" s="18">
        <v>9</v>
      </c>
      <c r="M23" s="18">
        <v>1.889</v>
      </c>
      <c r="N23" s="18">
        <v>1</v>
      </c>
      <c r="O23" s="18">
        <v>5</v>
      </c>
      <c r="P23" s="18">
        <v>79</v>
      </c>
    </row>
    <row r="24" spans="1:16" ht="11.25">
      <c r="A24" s="16" t="s">
        <v>33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11.25">
      <c r="A25" s="16" t="s">
        <v>210</v>
      </c>
      <c r="B25" s="18">
        <v>4</v>
      </c>
      <c r="C25" s="18">
        <v>13</v>
      </c>
      <c r="D25" s="18">
        <v>28</v>
      </c>
      <c r="E25" s="18">
        <v>46.4</v>
      </c>
      <c r="F25" s="18">
        <v>3</v>
      </c>
      <c r="G25" s="18">
        <v>4</v>
      </c>
      <c r="H25" s="18">
        <v>75</v>
      </c>
      <c r="I25" s="18">
        <v>3</v>
      </c>
      <c r="J25" s="18">
        <v>12</v>
      </c>
      <c r="K25" s="18">
        <v>6</v>
      </c>
      <c r="L25" s="18">
        <v>4</v>
      </c>
      <c r="M25" s="18">
        <v>1.5</v>
      </c>
      <c r="N25" s="18">
        <v>2</v>
      </c>
      <c r="O25" s="18">
        <v>5</v>
      </c>
      <c r="P25" s="18">
        <v>32</v>
      </c>
    </row>
    <row r="26" spans="1:16" ht="11.25">
      <c r="A26" s="16" t="s">
        <v>35</v>
      </c>
      <c r="B26" s="18">
        <v>3</v>
      </c>
      <c r="C26" s="18">
        <v>25</v>
      </c>
      <c r="D26" s="18">
        <v>46</v>
      </c>
      <c r="E26" s="18">
        <v>54.3</v>
      </c>
      <c r="F26" s="18">
        <v>8</v>
      </c>
      <c r="G26" s="18">
        <v>14</v>
      </c>
      <c r="H26" s="18">
        <v>57.1</v>
      </c>
      <c r="I26" s="18">
        <v>0</v>
      </c>
      <c r="J26" s="18">
        <v>30</v>
      </c>
      <c r="K26" s="18">
        <v>2</v>
      </c>
      <c r="L26" s="18">
        <v>7</v>
      </c>
      <c r="M26" s="18">
        <v>0.286</v>
      </c>
      <c r="N26" s="18">
        <v>7</v>
      </c>
      <c r="O26" s="18">
        <v>2</v>
      </c>
      <c r="P26" s="18">
        <v>58</v>
      </c>
    </row>
    <row r="27" spans="1:16" ht="11.25">
      <c r="A27" s="16" t="s">
        <v>36</v>
      </c>
      <c r="B27" s="18">
        <v>4</v>
      </c>
      <c r="C27" s="18">
        <v>7</v>
      </c>
      <c r="D27" s="18">
        <v>21</v>
      </c>
      <c r="E27" s="18">
        <v>33.3</v>
      </c>
      <c r="F27" s="18">
        <v>2</v>
      </c>
      <c r="G27" s="18">
        <v>3</v>
      </c>
      <c r="H27" s="18">
        <v>66.7</v>
      </c>
      <c r="I27" s="18">
        <v>1</v>
      </c>
      <c r="J27" s="18">
        <v>6</v>
      </c>
      <c r="K27" s="18">
        <v>13</v>
      </c>
      <c r="L27" s="18">
        <v>4</v>
      </c>
      <c r="M27" s="18">
        <v>3.25</v>
      </c>
      <c r="N27" s="18">
        <v>0</v>
      </c>
      <c r="O27" s="18">
        <v>4</v>
      </c>
      <c r="P27" s="18">
        <v>17</v>
      </c>
    </row>
    <row r="28" spans="1:16" ht="11.25">
      <c r="A28" s="16" t="s">
        <v>37</v>
      </c>
      <c r="B28" s="18">
        <v>3</v>
      </c>
      <c r="C28" s="18">
        <v>24</v>
      </c>
      <c r="D28" s="18">
        <v>58</v>
      </c>
      <c r="E28" s="18">
        <v>41.4</v>
      </c>
      <c r="F28" s="18">
        <v>13</v>
      </c>
      <c r="G28" s="18">
        <v>14</v>
      </c>
      <c r="H28" s="18">
        <v>92.9</v>
      </c>
      <c r="I28" s="18">
        <v>0</v>
      </c>
      <c r="J28" s="18">
        <v>35</v>
      </c>
      <c r="K28" s="18">
        <v>5</v>
      </c>
      <c r="L28" s="18">
        <v>8</v>
      </c>
      <c r="M28" s="18">
        <v>0.625</v>
      </c>
      <c r="N28" s="18">
        <v>3</v>
      </c>
      <c r="O28" s="18">
        <v>11</v>
      </c>
      <c r="P28" s="18">
        <v>61</v>
      </c>
    </row>
    <row r="29" spans="1:16" ht="11.25">
      <c r="A29" s="16" t="s">
        <v>38</v>
      </c>
      <c r="B29" s="18">
        <v>3</v>
      </c>
      <c r="C29" s="18">
        <v>25</v>
      </c>
      <c r="D29" s="18">
        <v>53</v>
      </c>
      <c r="E29" s="18">
        <v>47.2</v>
      </c>
      <c r="F29" s="18">
        <v>3</v>
      </c>
      <c r="G29" s="18">
        <v>3</v>
      </c>
      <c r="H29" s="18">
        <v>100</v>
      </c>
      <c r="I29" s="18">
        <v>14</v>
      </c>
      <c r="J29" s="18">
        <v>8</v>
      </c>
      <c r="K29" s="18">
        <v>16</v>
      </c>
      <c r="L29" s="18">
        <v>11</v>
      </c>
      <c r="M29" s="18">
        <v>1.455</v>
      </c>
      <c r="N29" s="18">
        <v>2</v>
      </c>
      <c r="O29" s="18">
        <v>9</v>
      </c>
      <c r="P29" s="18">
        <v>67</v>
      </c>
    </row>
    <row r="31" spans="1:16" ht="11.25">
      <c r="A31" s="1" t="s">
        <v>178</v>
      </c>
      <c r="B31" s="3" t="s">
        <v>0</v>
      </c>
      <c r="C31" s="3" t="s">
        <v>1</v>
      </c>
      <c r="D31" s="3" t="s">
        <v>2</v>
      </c>
      <c r="E31" s="3" t="s">
        <v>3</v>
      </c>
      <c r="F31" s="3" t="s">
        <v>4</v>
      </c>
      <c r="G31" s="3" t="s">
        <v>5</v>
      </c>
      <c r="H31" s="3" t="s">
        <v>6</v>
      </c>
      <c r="I31" s="3" t="s">
        <v>7</v>
      </c>
      <c r="J31" s="3" t="s">
        <v>8</v>
      </c>
      <c r="K31" s="3" t="s">
        <v>9</v>
      </c>
      <c r="L31" s="3" t="s">
        <v>10</v>
      </c>
      <c r="M31" s="3" t="s">
        <v>11</v>
      </c>
      <c r="N31" s="3" t="s">
        <v>12</v>
      </c>
      <c r="O31" s="3" t="s">
        <v>13</v>
      </c>
      <c r="P31" s="3" t="s">
        <v>14</v>
      </c>
    </row>
    <row r="32" spans="1:16" ht="11.25">
      <c r="A32" s="16" t="s">
        <v>39</v>
      </c>
      <c r="B32" s="18">
        <v>3</v>
      </c>
      <c r="C32" s="18">
        <v>7</v>
      </c>
      <c r="D32" s="18">
        <v>10</v>
      </c>
      <c r="E32" s="18">
        <v>70</v>
      </c>
      <c r="F32" s="18">
        <v>0</v>
      </c>
      <c r="G32" s="18">
        <v>2</v>
      </c>
      <c r="H32" s="18">
        <v>0</v>
      </c>
      <c r="I32" s="18">
        <v>0</v>
      </c>
      <c r="J32" s="18">
        <v>17</v>
      </c>
      <c r="K32" s="18">
        <v>0</v>
      </c>
      <c r="L32" s="18">
        <v>1</v>
      </c>
      <c r="M32" s="18">
        <v>0</v>
      </c>
      <c r="N32" s="18">
        <v>5</v>
      </c>
      <c r="O32" s="18">
        <v>0</v>
      </c>
      <c r="P32" s="18">
        <v>14</v>
      </c>
    </row>
    <row r="33" spans="1:16" ht="11.25">
      <c r="A33" s="16" t="s">
        <v>40</v>
      </c>
      <c r="B33" s="18">
        <v>3</v>
      </c>
      <c r="C33" s="18">
        <v>26</v>
      </c>
      <c r="D33" s="18">
        <v>60</v>
      </c>
      <c r="E33" s="18">
        <v>43.3</v>
      </c>
      <c r="F33" s="18">
        <v>25</v>
      </c>
      <c r="G33" s="18">
        <v>31</v>
      </c>
      <c r="H33" s="18">
        <v>80.6</v>
      </c>
      <c r="I33" s="18">
        <v>2</v>
      </c>
      <c r="J33" s="18">
        <v>17</v>
      </c>
      <c r="K33" s="18">
        <v>13</v>
      </c>
      <c r="L33" s="18">
        <v>8</v>
      </c>
      <c r="M33" s="18">
        <v>1.625</v>
      </c>
      <c r="N33" s="18">
        <v>1</v>
      </c>
      <c r="O33" s="18">
        <v>4</v>
      </c>
      <c r="P33" s="18">
        <v>79</v>
      </c>
    </row>
    <row r="34" spans="1:16" ht="11.25">
      <c r="A34" s="16" t="s">
        <v>41</v>
      </c>
      <c r="B34" s="18">
        <v>4</v>
      </c>
      <c r="C34" s="18">
        <v>10</v>
      </c>
      <c r="D34" s="18">
        <v>32</v>
      </c>
      <c r="E34" s="18">
        <v>31.2</v>
      </c>
      <c r="F34" s="18">
        <v>6</v>
      </c>
      <c r="G34" s="18">
        <v>12</v>
      </c>
      <c r="H34" s="18">
        <v>50</v>
      </c>
      <c r="I34" s="18">
        <v>0</v>
      </c>
      <c r="J34" s="18">
        <v>5</v>
      </c>
      <c r="K34" s="18">
        <v>15</v>
      </c>
      <c r="L34" s="18">
        <v>5</v>
      </c>
      <c r="M34" s="18">
        <v>3</v>
      </c>
      <c r="N34" s="18">
        <v>0</v>
      </c>
      <c r="O34" s="18">
        <v>6</v>
      </c>
      <c r="P34" s="18">
        <v>26</v>
      </c>
    </row>
    <row r="35" spans="1:16" ht="11.25">
      <c r="A35" s="16" t="s">
        <v>42</v>
      </c>
      <c r="B35" s="18">
        <v>3</v>
      </c>
      <c r="C35" s="18">
        <v>8</v>
      </c>
      <c r="D35" s="18">
        <v>19</v>
      </c>
      <c r="E35" s="18">
        <v>42.1</v>
      </c>
      <c r="F35" s="18">
        <v>12</v>
      </c>
      <c r="G35" s="18">
        <v>13</v>
      </c>
      <c r="H35" s="18">
        <v>92.3</v>
      </c>
      <c r="I35" s="18">
        <v>0</v>
      </c>
      <c r="J35" s="18">
        <v>19</v>
      </c>
      <c r="K35" s="18">
        <v>1</v>
      </c>
      <c r="L35" s="18">
        <v>2</v>
      </c>
      <c r="M35" s="18">
        <v>0.5</v>
      </c>
      <c r="N35" s="18">
        <v>1</v>
      </c>
      <c r="O35" s="18">
        <v>1</v>
      </c>
      <c r="P35" s="18">
        <v>28</v>
      </c>
    </row>
    <row r="36" spans="1:16" ht="11.25">
      <c r="A36" s="16" t="s">
        <v>43</v>
      </c>
      <c r="B36" s="18">
        <v>3</v>
      </c>
      <c r="C36" s="18">
        <v>7</v>
      </c>
      <c r="D36" s="18">
        <v>26</v>
      </c>
      <c r="E36" s="18">
        <v>26.9</v>
      </c>
      <c r="F36" s="18">
        <v>2</v>
      </c>
      <c r="G36" s="18">
        <v>2</v>
      </c>
      <c r="H36" s="18">
        <v>100</v>
      </c>
      <c r="I36" s="18">
        <v>3</v>
      </c>
      <c r="J36" s="18">
        <v>6</v>
      </c>
      <c r="K36" s="18">
        <v>9</v>
      </c>
      <c r="L36" s="18">
        <v>2</v>
      </c>
      <c r="M36" s="18">
        <v>4.5</v>
      </c>
      <c r="N36" s="18">
        <v>0</v>
      </c>
      <c r="O36" s="18">
        <v>2</v>
      </c>
      <c r="P36" s="18">
        <v>19</v>
      </c>
    </row>
    <row r="37" spans="1:16" ht="11.25">
      <c r="A37" s="16" t="s">
        <v>44</v>
      </c>
      <c r="B37" s="18">
        <v>3</v>
      </c>
      <c r="C37" s="18">
        <v>27</v>
      </c>
      <c r="D37" s="18">
        <v>55</v>
      </c>
      <c r="E37" s="18">
        <v>49.1</v>
      </c>
      <c r="F37" s="18">
        <v>16</v>
      </c>
      <c r="G37" s="18">
        <v>20</v>
      </c>
      <c r="H37" s="18">
        <v>80</v>
      </c>
      <c r="I37" s="18">
        <v>0</v>
      </c>
      <c r="J37" s="18">
        <v>20</v>
      </c>
      <c r="K37" s="18">
        <v>14</v>
      </c>
      <c r="L37" s="18">
        <v>8</v>
      </c>
      <c r="M37" s="18">
        <v>1.75</v>
      </c>
      <c r="N37" s="18">
        <v>2</v>
      </c>
      <c r="O37" s="18">
        <v>3</v>
      </c>
      <c r="P37" s="18">
        <v>70</v>
      </c>
    </row>
    <row r="38" spans="1:16" ht="11.25">
      <c r="A38" s="16" t="s">
        <v>45</v>
      </c>
      <c r="B38" s="18">
        <v>4</v>
      </c>
      <c r="C38" s="18">
        <v>19</v>
      </c>
      <c r="D38" s="18">
        <v>48</v>
      </c>
      <c r="E38" s="18">
        <v>39.6</v>
      </c>
      <c r="F38" s="18">
        <v>28</v>
      </c>
      <c r="G38" s="18">
        <v>35</v>
      </c>
      <c r="H38" s="18">
        <v>80</v>
      </c>
      <c r="I38" s="18">
        <v>0</v>
      </c>
      <c r="J38" s="18">
        <v>18</v>
      </c>
      <c r="K38" s="18">
        <v>10</v>
      </c>
      <c r="L38" s="18">
        <v>8</v>
      </c>
      <c r="M38" s="18">
        <v>1.25</v>
      </c>
      <c r="N38" s="18">
        <v>0</v>
      </c>
      <c r="O38" s="18">
        <v>1</v>
      </c>
      <c r="P38" s="18">
        <v>66</v>
      </c>
    </row>
    <row r="39" spans="1:16" ht="11.25">
      <c r="A39" s="16" t="s">
        <v>211</v>
      </c>
      <c r="B39" s="18">
        <v>3</v>
      </c>
      <c r="C39" s="18">
        <v>7</v>
      </c>
      <c r="D39" s="18">
        <v>13</v>
      </c>
      <c r="E39" s="18">
        <v>53.8</v>
      </c>
      <c r="F39" s="18">
        <v>11</v>
      </c>
      <c r="G39" s="18">
        <v>13</v>
      </c>
      <c r="H39" s="18">
        <v>84.6</v>
      </c>
      <c r="I39" s="18">
        <v>0</v>
      </c>
      <c r="J39" s="18">
        <v>18</v>
      </c>
      <c r="K39" s="18">
        <v>5</v>
      </c>
      <c r="L39" s="18">
        <v>1</v>
      </c>
      <c r="M39" s="18">
        <v>5</v>
      </c>
      <c r="N39" s="18">
        <v>3</v>
      </c>
      <c r="O39" s="18">
        <v>1</v>
      </c>
      <c r="P39" s="18">
        <v>25</v>
      </c>
    </row>
    <row r="41" spans="1:16" ht="11.25">
      <c r="A41" s="1" t="s">
        <v>179</v>
      </c>
      <c r="B41" s="3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3" t="s">
        <v>6</v>
      </c>
      <c r="I41" s="3" t="s">
        <v>7</v>
      </c>
      <c r="J41" s="3" t="s">
        <v>8</v>
      </c>
      <c r="K41" s="3" t="s">
        <v>9</v>
      </c>
      <c r="L41" s="3" t="s">
        <v>10</v>
      </c>
      <c r="M41" s="3" t="s">
        <v>11</v>
      </c>
      <c r="N41" s="3" t="s">
        <v>12</v>
      </c>
      <c r="O41" s="3" t="s">
        <v>13</v>
      </c>
      <c r="P41" s="3" t="s">
        <v>14</v>
      </c>
    </row>
    <row r="42" spans="1:16" ht="11.25">
      <c r="A42" s="16" t="s">
        <v>47</v>
      </c>
      <c r="B42" s="18">
        <v>4</v>
      </c>
      <c r="C42" s="18">
        <v>16</v>
      </c>
      <c r="D42" s="18">
        <v>40</v>
      </c>
      <c r="E42" s="18">
        <v>40</v>
      </c>
      <c r="F42" s="18">
        <v>8</v>
      </c>
      <c r="G42" s="18">
        <v>8</v>
      </c>
      <c r="H42" s="18">
        <v>100</v>
      </c>
      <c r="I42" s="18">
        <v>3</v>
      </c>
      <c r="J42" s="18">
        <v>12</v>
      </c>
      <c r="K42" s="18">
        <v>9</v>
      </c>
      <c r="L42" s="18">
        <v>14</v>
      </c>
      <c r="M42" s="18">
        <v>0.643</v>
      </c>
      <c r="N42" s="18">
        <v>1</v>
      </c>
      <c r="O42" s="18">
        <v>12</v>
      </c>
      <c r="P42" s="18">
        <v>43</v>
      </c>
    </row>
    <row r="43" spans="1:16" ht="11.25">
      <c r="A43" s="16" t="s">
        <v>48</v>
      </c>
      <c r="B43" s="18">
        <v>3</v>
      </c>
      <c r="C43" s="18">
        <v>11</v>
      </c>
      <c r="D43" s="18">
        <v>39</v>
      </c>
      <c r="E43" s="18">
        <v>28.2</v>
      </c>
      <c r="F43" s="18">
        <v>8</v>
      </c>
      <c r="G43" s="18">
        <v>10</v>
      </c>
      <c r="H43" s="18">
        <v>80</v>
      </c>
      <c r="I43" s="18">
        <v>1</v>
      </c>
      <c r="J43" s="18">
        <v>14</v>
      </c>
      <c r="K43" s="18">
        <v>7</v>
      </c>
      <c r="L43" s="18">
        <v>5</v>
      </c>
      <c r="M43" s="18">
        <v>1.4</v>
      </c>
      <c r="N43" s="18">
        <v>1</v>
      </c>
      <c r="O43" s="18">
        <v>4</v>
      </c>
      <c r="P43" s="18">
        <v>31</v>
      </c>
    </row>
    <row r="44" spans="1:16" ht="11.25">
      <c r="A44" s="16" t="s">
        <v>49</v>
      </c>
      <c r="B44" s="18">
        <v>4</v>
      </c>
      <c r="C44" s="18">
        <v>25</v>
      </c>
      <c r="D44" s="18">
        <v>59</v>
      </c>
      <c r="E44" s="18">
        <v>42.4</v>
      </c>
      <c r="F44" s="18">
        <v>30</v>
      </c>
      <c r="G44" s="18">
        <v>37</v>
      </c>
      <c r="H44" s="18">
        <v>81.1</v>
      </c>
      <c r="I44" s="18">
        <v>8</v>
      </c>
      <c r="J44" s="18">
        <v>21</v>
      </c>
      <c r="K44" s="18">
        <v>14</v>
      </c>
      <c r="L44" s="18">
        <v>10</v>
      </c>
      <c r="M44" s="18">
        <v>1.4</v>
      </c>
      <c r="N44" s="18">
        <v>5</v>
      </c>
      <c r="O44" s="18">
        <v>10</v>
      </c>
      <c r="P44" s="18">
        <v>88</v>
      </c>
    </row>
    <row r="45" spans="1:16" ht="11.25">
      <c r="A45" s="16" t="s">
        <v>50</v>
      </c>
      <c r="B45" s="18">
        <v>3</v>
      </c>
      <c r="C45" s="18">
        <v>17</v>
      </c>
      <c r="D45" s="18">
        <v>37</v>
      </c>
      <c r="E45" s="18">
        <v>45.9</v>
      </c>
      <c r="F45" s="18">
        <v>19</v>
      </c>
      <c r="G45" s="18">
        <v>20</v>
      </c>
      <c r="H45" s="18">
        <v>95</v>
      </c>
      <c r="I45" s="18">
        <v>4</v>
      </c>
      <c r="J45" s="18">
        <v>26</v>
      </c>
      <c r="K45" s="18">
        <v>9</v>
      </c>
      <c r="L45" s="18">
        <v>11</v>
      </c>
      <c r="M45" s="18">
        <v>0.818</v>
      </c>
      <c r="N45" s="18">
        <v>0</v>
      </c>
      <c r="O45" s="18">
        <v>3</v>
      </c>
      <c r="P45" s="18">
        <v>57</v>
      </c>
    </row>
    <row r="46" spans="1:16" ht="11.25">
      <c r="A46" s="16" t="s">
        <v>51</v>
      </c>
      <c r="B46" s="18">
        <v>4</v>
      </c>
      <c r="C46" s="18">
        <v>15</v>
      </c>
      <c r="D46" s="18">
        <v>36</v>
      </c>
      <c r="E46" s="18">
        <v>41.7</v>
      </c>
      <c r="F46" s="18">
        <v>8</v>
      </c>
      <c r="G46" s="18">
        <v>9</v>
      </c>
      <c r="H46" s="18">
        <v>88.9</v>
      </c>
      <c r="I46" s="18">
        <v>0</v>
      </c>
      <c r="J46" s="18">
        <v>33</v>
      </c>
      <c r="K46" s="18">
        <v>2</v>
      </c>
      <c r="L46" s="18">
        <v>3</v>
      </c>
      <c r="M46" s="18">
        <v>0.667</v>
      </c>
      <c r="N46" s="18">
        <v>5</v>
      </c>
      <c r="O46" s="18">
        <v>2</v>
      </c>
      <c r="P46" s="18">
        <v>38</v>
      </c>
    </row>
    <row r="47" spans="1:16" ht="11.25">
      <c r="A47" s="16" t="s">
        <v>52</v>
      </c>
      <c r="B47" s="18">
        <v>4</v>
      </c>
      <c r="C47" s="18">
        <v>19</v>
      </c>
      <c r="D47" s="18">
        <v>36</v>
      </c>
      <c r="E47" s="18">
        <v>52.8</v>
      </c>
      <c r="F47" s="18">
        <v>12</v>
      </c>
      <c r="G47" s="18">
        <v>14</v>
      </c>
      <c r="H47" s="18">
        <v>85.7</v>
      </c>
      <c r="I47" s="18">
        <v>0</v>
      </c>
      <c r="J47" s="18">
        <v>22</v>
      </c>
      <c r="K47" s="18">
        <v>11</v>
      </c>
      <c r="L47" s="18">
        <v>4</v>
      </c>
      <c r="M47" s="18">
        <v>2.75</v>
      </c>
      <c r="N47" s="18">
        <v>0</v>
      </c>
      <c r="O47" s="18">
        <v>5</v>
      </c>
      <c r="P47" s="18">
        <v>50</v>
      </c>
    </row>
    <row r="48" spans="1:16" ht="11.25">
      <c r="A48" s="16" t="s">
        <v>53</v>
      </c>
      <c r="B48" s="18">
        <v>3</v>
      </c>
      <c r="C48" s="18">
        <v>28</v>
      </c>
      <c r="D48" s="18">
        <v>60</v>
      </c>
      <c r="E48" s="18">
        <v>46.7</v>
      </c>
      <c r="F48" s="18">
        <v>21</v>
      </c>
      <c r="G48" s="18">
        <v>27</v>
      </c>
      <c r="H48" s="18">
        <v>77.8</v>
      </c>
      <c r="I48" s="18">
        <v>0</v>
      </c>
      <c r="J48" s="18">
        <v>25</v>
      </c>
      <c r="K48" s="18">
        <v>3</v>
      </c>
      <c r="L48" s="18">
        <v>7</v>
      </c>
      <c r="M48" s="18">
        <v>0.429</v>
      </c>
      <c r="N48" s="18">
        <v>5</v>
      </c>
      <c r="O48" s="18">
        <v>3</v>
      </c>
      <c r="P48" s="18">
        <v>77</v>
      </c>
    </row>
    <row r="49" spans="1:16" ht="11.25">
      <c r="A49" s="16" t="s">
        <v>54</v>
      </c>
      <c r="B49" s="18">
        <v>3</v>
      </c>
      <c r="C49" s="18">
        <v>5</v>
      </c>
      <c r="D49" s="18">
        <v>20</v>
      </c>
      <c r="E49" s="18">
        <v>25</v>
      </c>
      <c r="F49" s="18">
        <v>1</v>
      </c>
      <c r="G49" s="18">
        <v>2</v>
      </c>
      <c r="H49" s="18">
        <v>50</v>
      </c>
      <c r="I49" s="18">
        <v>0</v>
      </c>
      <c r="J49" s="18">
        <v>6</v>
      </c>
      <c r="K49" s="18">
        <v>1</v>
      </c>
      <c r="L49" s="18">
        <v>4</v>
      </c>
      <c r="M49" s="18">
        <v>0.25</v>
      </c>
      <c r="N49" s="18">
        <v>0</v>
      </c>
      <c r="O49" s="18">
        <v>1</v>
      </c>
      <c r="P49" s="18">
        <v>11</v>
      </c>
    </row>
    <row r="51" spans="1:16" ht="11.25">
      <c r="A51" s="1" t="s">
        <v>180</v>
      </c>
      <c r="B51" s="3" t="s">
        <v>0</v>
      </c>
      <c r="C51" s="3" t="s">
        <v>1</v>
      </c>
      <c r="D51" s="3" t="s">
        <v>2</v>
      </c>
      <c r="E51" s="3" t="s">
        <v>3</v>
      </c>
      <c r="F51" s="3" t="s">
        <v>4</v>
      </c>
      <c r="G51" s="3" t="s">
        <v>5</v>
      </c>
      <c r="H51" s="3" t="s">
        <v>6</v>
      </c>
      <c r="I51" s="3" t="s">
        <v>7</v>
      </c>
      <c r="J51" s="3" t="s">
        <v>8</v>
      </c>
      <c r="K51" s="3" t="s">
        <v>9</v>
      </c>
      <c r="L51" s="3" t="s">
        <v>10</v>
      </c>
      <c r="M51" s="3" t="s">
        <v>11</v>
      </c>
      <c r="N51" s="3" t="s">
        <v>12</v>
      </c>
      <c r="O51" s="3" t="s">
        <v>13</v>
      </c>
      <c r="P51" s="3" t="s">
        <v>14</v>
      </c>
    </row>
    <row r="52" spans="1:16" ht="11.25">
      <c r="A52" s="16" t="s">
        <v>55</v>
      </c>
      <c r="B52" s="18">
        <v>3</v>
      </c>
      <c r="C52" s="18">
        <v>8</v>
      </c>
      <c r="D52" s="18">
        <v>23</v>
      </c>
      <c r="E52" s="18">
        <v>34.8</v>
      </c>
      <c r="F52" s="18">
        <v>4</v>
      </c>
      <c r="G52" s="18">
        <v>8</v>
      </c>
      <c r="H52" s="18">
        <v>50</v>
      </c>
      <c r="I52" s="18">
        <v>2</v>
      </c>
      <c r="J52" s="18">
        <v>16</v>
      </c>
      <c r="K52" s="18">
        <v>2</v>
      </c>
      <c r="L52" s="18">
        <v>2</v>
      </c>
      <c r="M52" s="18">
        <v>1</v>
      </c>
      <c r="N52" s="18">
        <v>1</v>
      </c>
      <c r="O52" s="18">
        <v>3</v>
      </c>
      <c r="P52" s="18">
        <v>22</v>
      </c>
    </row>
    <row r="53" spans="1:16" ht="11.25">
      <c r="A53" s="16" t="s">
        <v>56</v>
      </c>
      <c r="B53" s="18">
        <v>4</v>
      </c>
      <c r="C53" s="18">
        <v>49</v>
      </c>
      <c r="D53" s="18">
        <v>82</v>
      </c>
      <c r="E53" s="18">
        <v>59.8</v>
      </c>
      <c r="F53" s="18">
        <v>33</v>
      </c>
      <c r="G53" s="18">
        <v>40</v>
      </c>
      <c r="H53" s="18">
        <v>82.5</v>
      </c>
      <c r="I53" s="18">
        <v>3</v>
      </c>
      <c r="J53" s="18">
        <v>26</v>
      </c>
      <c r="K53" s="18">
        <v>30</v>
      </c>
      <c r="L53" s="18">
        <v>13</v>
      </c>
      <c r="M53" s="18">
        <v>2.308</v>
      </c>
      <c r="N53" s="18">
        <v>3</v>
      </c>
      <c r="O53" s="18">
        <v>10</v>
      </c>
      <c r="P53" s="18">
        <v>134</v>
      </c>
    </row>
    <row r="54" spans="1:16" ht="11.25">
      <c r="A54" s="16" t="s">
        <v>57</v>
      </c>
      <c r="B54" s="18">
        <v>3</v>
      </c>
      <c r="C54" s="18">
        <v>8</v>
      </c>
      <c r="D54" s="18">
        <v>17</v>
      </c>
      <c r="E54" s="18">
        <v>47.1</v>
      </c>
      <c r="F54" s="18">
        <v>4</v>
      </c>
      <c r="G54" s="18">
        <v>4</v>
      </c>
      <c r="H54" s="18">
        <v>100</v>
      </c>
      <c r="I54" s="18">
        <v>0</v>
      </c>
      <c r="J54" s="18">
        <v>17</v>
      </c>
      <c r="K54" s="18">
        <v>2</v>
      </c>
      <c r="L54" s="18">
        <v>12</v>
      </c>
      <c r="M54" s="18">
        <v>0.167</v>
      </c>
      <c r="N54" s="18">
        <v>1</v>
      </c>
      <c r="O54" s="18">
        <v>0</v>
      </c>
      <c r="P54" s="18">
        <v>20</v>
      </c>
    </row>
    <row r="55" spans="1:16" ht="11.25">
      <c r="A55" s="16" t="s">
        <v>59</v>
      </c>
      <c r="B55" s="18">
        <v>4</v>
      </c>
      <c r="C55" s="18">
        <v>36</v>
      </c>
      <c r="D55" s="18">
        <v>96</v>
      </c>
      <c r="E55" s="18">
        <v>37.5</v>
      </c>
      <c r="F55" s="18">
        <v>37</v>
      </c>
      <c r="G55" s="18">
        <v>43</v>
      </c>
      <c r="H55" s="18">
        <v>86</v>
      </c>
      <c r="I55" s="18">
        <v>9</v>
      </c>
      <c r="J55" s="18">
        <v>25</v>
      </c>
      <c r="K55" s="18">
        <v>18</v>
      </c>
      <c r="L55" s="18">
        <v>11</v>
      </c>
      <c r="M55" s="18">
        <v>1.636</v>
      </c>
      <c r="N55" s="18">
        <v>1</v>
      </c>
      <c r="O55" s="18">
        <v>5</v>
      </c>
      <c r="P55" s="18">
        <v>118</v>
      </c>
    </row>
    <row r="56" spans="1:16" ht="11.25">
      <c r="A56" s="16" t="s">
        <v>212</v>
      </c>
      <c r="B56" s="18">
        <v>4</v>
      </c>
      <c r="C56" s="18">
        <v>15</v>
      </c>
      <c r="D56" s="18">
        <v>33</v>
      </c>
      <c r="E56" s="18">
        <v>45.5</v>
      </c>
      <c r="F56" s="18">
        <v>5</v>
      </c>
      <c r="G56" s="18">
        <v>6</v>
      </c>
      <c r="H56" s="18">
        <v>83.3</v>
      </c>
      <c r="I56" s="18">
        <v>1</v>
      </c>
      <c r="J56" s="18">
        <v>28</v>
      </c>
      <c r="K56" s="18">
        <v>5</v>
      </c>
      <c r="L56" s="18">
        <v>5</v>
      </c>
      <c r="M56" s="18">
        <v>1</v>
      </c>
      <c r="N56" s="18">
        <v>8</v>
      </c>
      <c r="O56" s="18">
        <v>4</v>
      </c>
      <c r="P56" s="18">
        <v>36</v>
      </c>
    </row>
    <row r="57" spans="1:16" ht="11.25">
      <c r="A57" s="16" t="s">
        <v>60</v>
      </c>
      <c r="B57" s="18">
        <v>3</v>
      </c>
      <c r="C57" s="18">
        <v>9</v>
      </c>
      <c r="D57" s="18">
        <v>19</v>
      </c>
      <c r="E57" s="18">
        <v>47.4</v>
      </c>
      <c r="F57" s="18">
        <v>1</v>
      </c>
      <c r="G57" s="18">
        <v>5</v>
      </c>
      <c r="H57" s="18">
        <v>20</v>
      </c>
      <c r="I57" s="18">
        <v>0</v>
      </c>
      <c r="J57" s="18">
        <v>15</v>
      </c>
      <c r="K57" s="18">
        <v>3</v>
      </c>
      <c r="L57" s="18">
        <v>3</v>
      </c>
      <c r="M57" s="18">
        <v>1</v>
      </c>
      <c r="N57" s="18">
        <v>1</v>
      </c>
      <c r="O57" s="18">
        <v>1</v>
      </c>
      <c r="P57" s="18">
        <v>19</v>
      </c>
    </row>
    <row r="58" spans="1:16" ht="11.25">
      <c r="A58" s="16" t="s">
        <v>61</v>
      </c>
      <c r="B58" s="18">
        <v>3</v>
      </c>
      <c r="C58" s="18">
        <v>6</v>
      </c>
      <c r="D58" s="18">
        <v>21</v>
      </c>
      <c r="E58" s="18">
        <v>28.6</v>
      </c>
      <c r="F58" s="18">
        <v>2</v>
      </c>
      <c r="G58" s="18">
        <v>2</v>
      </c>
      <c r="H58" s="18">
        <v>100</v>
      </c>
      <c r="I58" s="18">
        <v>2</v>
      </c>
      <c r="J58" s="18">
        <v>10</v>
      </c>
      <c r="K58" s="18">
        <v>5</v>
      </c>
      <c r="L58" s="18">
        <v>6</v>
      </c>
      <c r="M58" s="18">
        <v>0.833</v>
      </c>
      <c r="N58" s="18">
        <v>4</v>
      </c>
      <c r="O58" s="18">
        <v>3</v>
      </c>
      <c r="P58" s="18">
        <v>16</v>
      </c>
    </row>
    <row r="59" spans="1:16" ht="11.25">
      <c r="A59" s="16" t="s">
        <v>62</v>
      </c>
      <c r="B59" s="18">
        <v>4</v>
      </c>
      <c r="C59" s="18">
        <v>9</v>
      </c>
      <c r="D59" s="18">
        <v>21</v>
      </c>
      <c r="E59" s="18">
        <v>42.9</v>
      </c>
      <c r="F59" s="18">
        <v>6</v>
      </c>
      <c r="G59" s="18">
        <v>10</v>
      </c>
      <c r="H59" s="18">
        <v>60</v>
      </c>
      <c r="I59" s="18">
        <v>1</v>
      </c>
      <c r="J59" s="18">
        <v>13</v>
      </c>
      <c r="K59" s="18">
        <v>23</v>
      </c>
      <c r="L59" s="18">
        <v>5</v>
      </c>
      <c r="M59" s="18">
        <v>4.6</v>
      </c>
      <c r="N59" s="18">
        <v>0</v>
      </c>
      <c r="O59" s="18">
        <v>1</v>
      </c>
      <c r="P59" s="18">
        <v>25</v>
      </c>
    </row>
    <row r="61" spans="1:16" ht="11.25">
      <c r="A61" s="1" t="s">
        <v>181</v>
      </c>
      <c r="B61" s="3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3" t="s">
        <v>6</v>
      </c>
      <c r="I61" s="3" t="s">
        <v>7</v>
      </c>
      <c r="J61" s="3" t="s">
        <v>8</v>
      </c>
      <c r="K61" s="3" t="s">
        <v>9</v>
      </c>
      <c r="L61" s="3" t="s">
        <v>10</v>
      </c>
      <c r="M61" s="3" t="s">
        <v>11</v>
      </c>
      <c r="N61" s="3" t="s">
        <v>12</v>
      </c>
      <c r="O61" s="3" t="s">
        <v>13</v>
      </c>
      <c r="P61" s="3" t="s">
        <v>14</v>
      </c>
    </row>
    <row r="62" spans="1:16" ht="11.25">
      <c r="A62" s="16" t="s">
        <v>63</v>
      </c>
      <c r="B62" s="18">
        <v>3</v>
      </c>
      <c r="C62" s="18">
        <v>1</v>
      </c>
      <c r="D62" s="18">
        <v>8</v>
      </c>
      <c r="E62" s="18">
        <v>12.5</v>
      </c>
      <c r="F62" s="18">
        <v>3</v>
      </c>
      <c r="G62" s="18">
        <v>6</v>
      </c>
      <c r="H62" s="18">
        <v>50</v>
      </c>
      <c r="I62" s="18">
        <v>0</v>
      </c>
      <c r="J62" s="18">
        <v>19</v>
      </c>
      <c r="K62" s="18">
        <v>1</v>
      </c>
      <c r="L62" s="18">
        <v>4</v>
      </c>
      <c r="M62" s="18">
        <v>0.25</v>
      </c>
      <c r="N62" s="18">
        <v>4</v>
      </c>
      <c r="O62" s="18">
        <v>1</v>
      </c>
      <c r="P62" s="18">
        <v>5</v>
      </c>
    </row>
    <row r="63" spans="1:16" ht="11.25">
      <c r="A63" s="16" t="s">
        <v>64</v>
      </c>
      <c r="B63" s="18">
        <v>3</v>
      </c>
      <c r="C63" s="18">
        <v>12</v>
      </c>
      <c r="D63" s="18">
        <v>27</v>
      </c>
      <c r="E63" s="18">
        <v>44.4</v>
      </c>
      <c r="F63" s="18">
        <v>12</v>
      </c>
      <c r="G63" s="18">
        <v>13</v>
      </c>
      <c r="H63" s="18">
        <v>92.3</v>
      </c>
      <c r="I63" s="18">
        <v>0</v>
      </c>
      <c r="J63" s="18">
        <v>9</v>
      </c>
      <c r="K63" s="18">
        <v>8</v>
      </c>
      <c r="L63" s="18">
        <v>3</v>
      </c>
      <c r="M63" s="18">
        <v>2.667</v>
      </c>
      <c r="N63" s="18">
        <v>0</v>
      </c>
      <c r="O63" s="18">
        <v>0</v>
      </c>
      <c r="P63" s="18">
        <v>36</v>
      </c>
    </row>
    <row r="64" spans="1:16" ht="11.25">
      <c r="A64" s="16" t="s">
        <v>65</v>
      </c>
      <c r="B64" s="18">
        <v>3</v>
      </c>
      <c r="C64" s="18">
        <v>8</v>
      </c>
      <c r="D64" s="18">
        <v>19</v>
      </c>
      <c r="E64" s="18">
        <v>42.1</v>
      </c>
      <c r="F64" s="18">
        <v>7</v>
      </c>
      <c r="G64" s="18">
        <v>12</v>
      </c>
      <c r="H64" s="18">
        <v>58.3</v>
      </c>
      <c r="I64" s="18">
        <v>0</v>
      </c>
      <c r="J64" s="18">
        <v>34</v>
      </c>
      <c r="K64" s="18">
        <v>2</v>
      </c>
      <c r="L64" s="18">
        <v>2</v>
      </c>
      <c r="M64" s="18">
        <v>1</v>
      </c>
      <c r="N64" s="18">
        <v>7</v>
      </c>
      <c r="O64" s="18">
        <v>0</v>
      </c>
      <c r="P64" s="18">
        <v>23</v>
      </c>
    </row>
    <row r="65" spans="1:16" ht="11.25">
      <c r="A65" s="16" t="s">
        <v>66</v>
      </c>
      <c r="B65" s="18">
        <v>3</v>
      </c>
      <c r="C65" s="18">
        <v>22</v>
      </c>
      <c r="D65" s="18">
        <v>59</v>
      </c>
      <c r="E65" s="18">
        <v>37.3</v>
      </c>
      <c r="F65" s="18">
        <v>11</v>
      </c>
      <c r="G65" s="18">
        <v>13</v>
      </c>
      <c r="H65" s="18">
        <v>84.6</v>
      </c>
      <c r="I65" s="18">
        <v>4</v>
      </c>
      <c r="J65" s="18">
        <v>11</v>
      </c>
      <c r="K65" s="18">
        <v>26</v>
      </c>
      <c r="L65" s="18">
        <v>5</v>
      </c>
      <c r="M65" s="18">
        <v>5.2</v>
      </c>
      <c r="N65" s="18">
        <v>0</v>
      </c>
      <c r="O65" s="18">
        <v>6</v>
      </c>
      <c r="P65" s="18">
        <v>59</v>
      </c>
    </row>
    <row r="66" spans="1:16" ht="11.25">
      <c r="A66" s="16" t="s">
        <v>67</v>
      </c>
      <c r="B66" s="18">
        <v>3</v>
      </c>
      <c r="C66" s="18">
        <v>13</v>
      </c>
      <c r="D66" s="18">
        <v>34</v>
      </c>
      <c r="E66" s="18">
        <v>38.2</v>
      </c>
      <c r="F66" s="18">
        <v>0</v>
      </c>
      <c r="G66" s="18">
        <v>2</v>
      </c>
      <c r="H66" s="18">
        <v>0</v>
      </c>
      <c r="I66" s="18">
        <v>0</v>
      </c>
      <c r="J66" s="18">
        <v>17</v>
      </c>
      <c r="K66" s="18">
        <v>2</v>
      </c>
      <c r="L66" s="18">
        <v>2</v>
      </c>
      <c r="M66" s="18">
        <v>1</v>
      </c>
      <c r="N66" s="18">
        <v>0</v>
      </c>
      <c r="O66" s="18">
        <v>1</v>
      </c>
      <c r="P66" s="18">
        <v>26</v>
      </c>
    </row>
    <row r="67" spans="1:16" ht="11.25">
      <c r="A67" s="16" t="s">
        <v>69</v>
      </c>
      <c r="B67" s="18">
        <v>1</v>
      </c>
      <c r="C67" s="18">
        <v>0</v>
      </c>
      <c r="D67" s="18">
        <v>6</v>
      </c>
      <c r="E67" s="18">
        <v>0</v>
      </c>
      <c r="F67" s="18">
        <v>2</v>
      </c>
      <c r="G67" s="18">
        <v>4</v>
      </c>
      <c r="H67" s="18">
        <v>50</v>
      </c>
      <c r="I67" s="18">
        <v>0</v>
      </c>
      <c r="J67" s="18">
        <v>0</v>
      </c>
      <c r="K67" s="18">
        <v>5</v>
      </c>
      <c r="L67" s="18">
        <v>0</v>
      </c>
      <c r="M67" s="18">
        <v>0</v>
      </c>
      <c r="N67" s="18">
        <v>0</v>
      </c>
      <c r="O67" s="18">
        <v>0</v>
      </c>
      <c r="P67" s="18">
        <v>2</v>
      </c>
    </row>
    <row r="68" spans="1:16" ht="11.25">
      <c r="A68" s="16" t="s">
        <v>70</v>
      </c>
      <c r="B68" s="18">
        <v>3</v>
      </c>
      <c r="C68" s="18">
        <v>28</v>
      </c>
      <c r="D68" s="18">
        <v>63</v>
      </c>
      <c r="E68" s="18">
        <v>44.4</v>
      </c>
      <c r="F68" s="18">
        <v>12</v>
      </c>
      <c r="G68" s="18">
        <v>15</v>
      </c>
      <c r="H68" s="18">
        <v>80</v>
      </c>
      <c r="I68" s="18">
        <v>3</v>
      </c>
      <c r="J68" s="18">
        <v>17</v>
      </c>
      <c r="K68" s="18">
        <v>7</v>
      </c>
      <c r="L68" s="18">
        <v>6</v>
      </c>
      <c r="M68" s="18">
        <v>1.167</v>
      </c>
      <c r="N68" s="18">
        <v>0</v>
      </c>
      <c r="O68" s="18">
        <v>5</v>
      </c>
      <c r="P68" s="18">
        <v>71</v>
      </c>
    </row>
    <row r="69" spans="1:16" ht="11.25">
      <c r="A69" s="16" t="s">
        <v>213</v>
      </c>
      <c r="B69" s="18">
        <v>3</v>
      </c>
      <c r="C69" s="18">
        <v>22</v>
      </c>
      <c r="D69" s="18">
        <v>47</v>
      </c>
      <c r="E69" s="18">
        <v>46.8</v>
      </c>
      <c r="F69" s="18">
        <v>12</v>
      </c>
      <c r="G69" s="18">
        <v>15</v>
      </c>
      <c r="H69" s="18">
        <v>80</v>
      </c>
      <c r="I69" s="18">
        <v>2</v>
      </c>
      <c r="J69" s="18">
        <v>10</v>
      </c>
      <c r="K69" s="18">
        <v>1</v>
      </c>
      <c r="L69" s="18">
        <v>5</v>
      </c>
      <c r="M69" s="18">
        <v>0.2</v>
      </c>
      <c r="N69" s="18">
        <v>1</v>
      </c>
      <c r="O69" s="18">
        <v>2</v>
      </c>
      <c r="P69" s="18">
        <v>58</v>
      </c>
    </row>
    <row r="71" spans="1:16" ht="11.25">
      <c r="A71" s="1" t="s">
        <v>182</v>
      </c>
      <c r="B71" s="3" t="s">
        <v>0</v>
      </c>
      <c r="C71" s="3" t="s">
        <v>1</v>
      </c>
      <c r="D71" s="3" t="s">
        <v>2</v>
      </c>
      <c r="E71" s="3" t="s">
        <v>3</v>
      </c>
      <c r="F71" s="3" t="s">
        <v>4</v>
      </c>
      <c r="G71" s="3" t="s">
        <v>5</v>
      </c>
      <c r="H71" s="3" t="s">
        <v>6</v>
      </c>
      <c r="I71" s="3" t="s">
        <v>7</v>
      </c>
      <c r="J71" s="3" t="s">
        <v>8</v>
      </c>
      <c r="K71" s="3" t="s">
        <v>9</v>
      </c>
      <c r="L71" s="3" t="s">
        <v>10</v>
      </c>
      <c r="M71" s="3" t="s">
        <v>11</v>
      </c>
      <c r="N71" s="3" t="s">
        <v>12</v>
      </c>
      <c r="O71" s="3" t="s">
        <v>13</v>
      </c>
      <c r="P71" s="3" t="s">
        <v>14</v>
      </c>
    </row>
    <row r="72" spans="1:16" ht="11.25">
      <c r="A72" s="16" t="s">
        <v>71</v>
      </c>
      <c r="B72" s="18">
        <v>4</v>
      </c>
      <c r="C72" s="18">
        <v>19</v>
      </c>
      <c r="D72" s="18">
        <v>39</v>
      </c>
      <c r="E72" s="18">
        <v>48.7</v>
      </c>
      <c r="F72" s="18">
        <v>11</v>
      </c>
      <c r="G72" s="18">
        <v>14</v>
      </c>
      <c r="H72" s="18">
        <v>78.6</v>
      </c>
      <c r="I72" s="18">
        <v>1</v>
      </c>
      <c r="J72" s="18">
        <v>23</v>
      </c>
      <c r="K72" s="18">
        <v>8</v>
      </c>
      <c r="L72" s="18">
        <v>13</v>
      </c>
      <c r="M72" s="18">
        <v>0.615</v>
      </c>
      <c r="N72" s="18">
        <v>3</v>
      </c>
      <c r="O72" s="18">
        <v>3</v>
      </c>
      <c r="P72" s="18">
        <v>50</v>
      </c>
    </row>
    <row r="73" spans="1:16" ht="11.25">
      <c r="A73" s="16" t="s">
        <v>72</v>
      </c>
      <c r="B73" s="18">
        <v>3</v>
      </c>
      <c r="C73" s="18">
        <v>7</v>
      </c>
      <c r="D73" s="18">
        <v>16</v>
      </c>
      <c r="E73" s="18">
        <v>43.8</v>
      </c>
      <c r="F73" s="18">
        <v>1</v>
      </c>
      <c r="G73" s="18">
        <v>1</v>
      </c>
      <c r="H73" s="18">
        <v>100</v>
      </c>
      <c r="I73" s="18">
        <v>3</v>
      </c>
      <c r="J73" s="18">
        <v>6</v>
      </c>
      <c r="K73" s="18">
        <v>6</v>
      </c>
      <c r="L73" s="18">
        <v>9</v>
      </c>
      <c r="M73" s="18">
        <v>0.667</v>
      </c>
      <c r="N73" s="18">
        <v>0</v>
      </c>
      <c r="O73" s="18">
        <v>4</v>
      </c>
      <c r="P73" s="18">
        <v>18</v>
      </c>
    </row>
    <row r="74" spans="1:16" ht="11.25">
      <c r="A74" s="16" t="s">
        <v>73</v>
      </c>
      <c r="B74" s="18">
        <v>3</v>
      </c>
      <c r="C74" s="18">
        <v>20</v>
      </c>
      <c r="D74" s="18">
        <v>48</v>
      </c>
      <c r="E74" s="18">
        <v>41.7</v>
      </c>
      <c r="F74" s="18">
        <v>13</v>
      </c>
      <c r="G74" s="18">
        <v>16</v>
      </c>
      <c r="H74" s="18">
        <v>81.2</v>
      </c>
      <c r="I74" s="18">
        <v>4</v>
      </c>
      <c r="J74" s="18">
        <v>10</v>
      </c>
      <c r="K74" s="18">
        <v>4</v>
      </c>
      <c r="L74" s="18">
        <v>1</v>
      </c>
      <c r="M74" s="18">
        <v>4</v>
      </c>
      <c r="N74" s="18">
        <v>0</v>
      </c>
      <c r="O74" s="18">
        <v>3</v>
      </c>
      <c r="P74" s="18">
        <v>57</v>
      </c>
    </row>
    <row r="75" spans="1:16" ht="11.25">
      <c r="A75" s="16" t="s">
        <v>74</v>
      </c>
      <c r="B75" s="18">
        <v>3</v>
      </c>
      <c r="C75" s="18">
        <v>13</v>
      </c>
      <c r="D75" s="18">
        <v>32</v>
      </c>
      <c r="E75" s="18">
        <v>40.6</v>
      </c>
      <c r="F75" s="18">
        <v>11</v>
      </c>
      <c r="G75" s="18">
        <v>12</v>
      </c>
      <c r="H75" s="18">
        <v>91.7</v>
      </c>
      <c r="I75" s="18">
        <v>3</v>
      </c>
      <c r="J75" s="18">
        <v>13</v>
      </c>
      <c r="K75" s="18">
        <v>10</v>
      </c>
      <c r="L75" s="18">
        <v>9</v>
      </c>
      <c r="M75" s="18">
        <v>1.111</v>
      </c>
      <c r="N75" s="18">
        <v>0</v>
      </c>
      <c r="O75" s="18">
        <v>9</v>
      </c>
      <c r="P75" s="18">
        <v>40</v>
      </c>
    </row>
    <row r="76" spans="1:16" ht="11.25">
      <c r="A76" s="16" t="s">
        <v>214</v>
      </c>
      <c r="B76" s="18">
        <v>3</v>
      </c>
      <c r="C76" s="18">
        <v>6</v>
      </c>
      <c r="D76" s="18">
        <v>14</v>
      </c>
      <c r="E76" s="18">
        <v>42.9</v>
      </c>
      <c r="F76" s="18">
        <v>2</v>
      </c>
      <c r="G76" s="18">
        <v>2</v>
      </c>
      <c r="H76" s="18">
        <v>100</v>
      </c>
      <c r="I76" s="18">
        <v>1</v>
      </c>
      <c r="J76" s="18">
        <v>4</v>
      </c>
      <c r="K76" s="18">
        <v>6</v>
      </c>
      <c r="L76" s="18">
        <v>1</v>
      </c>
      <c r="M76" s="18">
        <v>6</v>
      </c>
      <c r="N76" s="18">
        <v>0</v>
      </c>
      <c r="O76" s="18">
        <v>0</v>
      </c>
      <c r="P76" s="18">
        <v>15</v>
      </c>
    </row>
    <row r="77" spans="1:16" ht="11.25">
      <c r="A77" s="16" t="s">
        <v>76</v>
      </c>
      <c r="B77" s="18">
        <v>3</v>
      </c>
      <c r="C77" s="18">
        <v>18</v>
      </c>
      <c r="D77" s="18">
        <v>39</v>
      </c>
      <c r="E77" s="18">
        <v>46.2</v>
      </c>
      <c r="F77" s="18">
        <v>8</v>
      </c>
      <c r="G77" s="18">
        <v>10</v>
      </c>
      <c r="H77" s="18">
        <v>80</v>
      </c>
      <c r="I77" s="18">
        <v>9</v>
      </c>
      <c r="J77" s="18">
        <v>11</v>
      </c>
      <c r="K77" s="18">
        <v>8</v>
      </c>
      <c r="L77" s="18">
        <v>4</v>
      </c>
      <c r="M77" s="18">
        <v>2</v>
      </c>
      <c r="N77" s="18">
        <v>2</v>
      </c>
      <c r="O77" s="18">
        <v>2</v>
      </c>
      <c r="P77" s="18">
        <v>53</v>
      </c>
    </row>
    <row r="78" spans="1:16" ht="11.25">
      <c r="A78" s="16" t="s">
        <v>77</v>
      </c>
      <c r="B78" s="18">
        <v>4</v>
      </c>
      <c r="C78" s="18">
        <v>9</v>
      </c>
      <c r="D78" s="18">
        <v>24</v>
      </c>
      <c r="E78" s="18">
        <v>37.5</v>
      </c>
      <c r="F78" s="18">
        <v>4</v>
      </c>
      <c r="G78" s="18">
        <v>5</v>
      </c>
      <c r="H78" s="18">
        <v>80</v>
      </c>
      <c r="I78" s="18">
        <v>0</v>
      </c>
      <c r="J78" s="18">
        <v>24</v>
      </c>
      <c r="K78" s="18">
        <v>2</v>
      </c>
      <c r="L78" s="18">
        <v>4</v>
      </c>
      <c r="M78" s="18">
        <v>0.5</v>
      </c>
      <c r="N78" s="18">
        <v>14</v>
      </c>
      <c r="O78" s="18">
        <v>2</v>
      </c>
      <c r="P78" s="18">
        <v>22</v>
      </c>
    </row>
    <row r="79" spans="1:16" ht="11.25">
      <c r="A79" s="16" t="s">
        <v>78</v>
      </c>
      <c r="B79" s="18">
        <v>4</v>
      </c>
      <c r="C79" s="18">
        <v>20</v>
      </c>
      <c r="D79" s="18">
        <v>40</v>
      </c>
      <c r="E79" s="18">
        <v>50</v>
      </c>
      <c r="F79" s="18">
        <v>9</v>
      </c>
      <c r="G79" s="18">
        <v>23</v>
      </c>
      <c r="H79" s="18">
        <v>39.1</v>
      </c>
      <c r="I79" s="18">
        <v>0</v>
      </c>
      <c r="J79" s="18">
        <v>53</v>
      </c>
      <c r="K79" s="18">
        <v>4</v>
      </c>
      <c r="L79" s="18">
        <v>3</v>
      </c>
      <c r="M79" s="18">
        <v>1.333</v>
      </c>
      <c r="N79" s="18">
        <v>19</v>
      </c>
      <c r="O79" s="18">
        <v>6</v>
      </c>
      <c r="P79" s="18">
        <v>49</v>
      </c>
    </row>
    <row r="81" spans="1:16" ht="11.25">
      <c r="A81" s="1" t="s">
        <v>183</v>
      </c>
      <c r="B81" s="3" t="s">
        <v>0</v>
      </c>
      <c r="C81" s="3" t="s">
        <v>1</v>
      </c>
      <c r="D81" s="3" t="s">
        <v>2</v>
      </c>
      <c r="E81" s="3" t="s">
        <v>3</v>
      </c>
      <c r="F81" s="3" t="s">
        <v>4</v>
      </c>
      <c r="G81" s="3" t="s">
        <v>5</v>
      </c>
      <c r="H81" s="3" t="s">
        <v>6</v>
      </c>
      <c r="I81" s="3" t="s">
        <v>7</v>
      </c>
      <c r="J81" s="3" t="s">
        <v>8</v>
      </c>
      <c r="K81" s="3" t="s">
        <v>9</v>
      </c>
      <c r="L81" s="3" t="s">
        <v>10</v>
      </c>
      <c r="M81" s="3" t="s">
        <v>11</v>
      </c>
      <c r="N81" s="3" t="s">
        <v>12</v>
      </c>
      <c r="O81" s="3" t="s">
        <v>13</v>
      </c>
      <c r="P81" s="3" t="s">
        <v>14</v>
      </c>
    </row>
    <row r="82" spans="1:16" ht="11.25">
      <c r="A82" s="16" t="s">
        <v>79</v>
      </c>
      <c r="B82" s="18">
        <v>4</v>
      </c>
      <c r="C82" s="18">
        <v>14</v>
      </c>
      <c r="D82" s="18">
        <v>35</v>
      </c>
      <c r="E82" s="18">
        <v>40</v>
      </c>
      <c r="F82" s="18">
        <v>4</v>
      </c>
      <c r="G82" s="18">
        <v>6</v>
      </c>
      <c r="H82" s="18">
        <v>66.7</v>
      </c>
      <c r="I82" s="18">
        <v>5</v>
      </c>
      <c r="J82" s="18">
        <v>15</v>
      </c>
      <c r="K82" s="18">
        <v>12</v>
      </c>
      <c r="L82" s="18">
        <v>7</v>
      </c>
      <c r="M82" s="18">
        <v>1.714</v>
      </c>
      <c r="N82" s="18">
        <v>1</v>
      </c>
      <c r="O82" s="18">
        <v>7</v>
      </c>
      <c r="P82" s="18">
        <v>37</v>
      </c>
    </row>
    <row r="83" spans="1:16" ht="11.25">
      <c r="A83" s="16" t="s">
        <v>80</v>
      </c>
      <c r="B83" s="18">
        <v>4</v>
      </c>
      <c r="C83" s="18">
        <v>7</v>
      </c>
      <c r="D83" s="18">
        <v>21</v>
      </c>
      <c r="E83" s="18">
        <v>33.3</v>
      </c>
      <c r="F83" s="18">
        <v>10</v>
      </c>
      <c r="G83" s="18">
        <v>11</v>
      </c>
      <c r="H83" s="18">
        <v>90.9</v>
      </c>
      <c r="I83" s="18">
        <v>1</v>
      </c>
      <c r="J83" s="18">
        <v>17</v>
      </c>
      <c r="K83" s="18">
        <v>12</v>
      </c>
      <c r="L83" s="18">
        <v>5</v>
      </c>
      <c r="M83" s="18">
        <v>2.4</v>
      </c>
      <c r="N83" s="18">
        <v>0</v>
      </c>
      <c r="O83" s="18">
        <v>1</v>
      </c>
      <c r="P83" s="18">
        <v>25</v>
      </c>
    </row>
    <row r="84" spans="1:16" ht="11.25">
      <c r="A84" s="16" t="s">
        <v>81</v>
      </c>
      <c r="B84" s="18">
        <v>3</v>
      </c>
      <c r="C84" s="18">
        <v>29</v>
      </c>
      <c r="D84" s="18">
        <v>66</v>
      </c>
      <c r="E84" s="18">
        <v>43.9</v>
      </c>
      <c r="F84" s="18">
        <v>18</v>
      </c>
      <c r="G84" s="18">
        <v>23</v>
      </c>
      <c r="H84" s="18">
        <v>78.3</v>
      </c>
      <c r="I84" s="18">
        <v>3</v>
      </c>
      <c r="J84" s="18">
        <v>9</v>
      </c>
      <c r="K84" s="18">
        <v>20</v>
      </c>
      <c r="L84" s="18">
        <v>5</v>
      </c>
      <c r="M84" s="18">
        <v>4</v>
      </c>
      <c r="N84" s="18">
        <v>0</v>
      </c>
      <c r="O84" s="18">
        <v>5</v>
      </c>
      <c r="P84" s="18">
        <v>79</v>
      </c>
    </row>
    <row r="85" spans="1:16" ht="11.25">
      <c r="A85" s="16" t="s">
        <v>82</v>
      </c>
      <c r="B85" s="18">
        <v>3</v>
      </c>
      <c r="C85" s="18">
        <v>16</v>
      </c>
      <c r="D85" s="18">
        <v>35</v>
      </c>
      <c r="E85" s="18">
        <v>45.7</v>
      </c>
      <c r="F85" s="18">
        <v>2</v>
      </c>
      <c r="G85" s="18">
        <v>2</v>
      </c>
      <c r="H85" s="18">
        <v>100</v>
      </c>
      <c r="I85" s="18">
        <v>5</v>
      </c>
      <c r="J85" s="18">
        <v>7</v>
      </c>
      <c r="K85" s="18">
        <v>19</v>
      </c>
      <c r="L85" s="18">
        <v>5</v>
      </c>
      <c r="M85" s="18">
        <v>3.8</v>
      </c>
      <c r="N85" s="18">
        <v>0</v>
      </c>
      <c r="O85" s="18">
        <v>1</v>
      </c>
      <c r="P85" s="18">
        <v>39</v>
      </c>
    </row>
    <row r="86" spans="1:16" ht="11.25">
      <c r="A86" s="16" t="s">
        <v>83</v>
      </c>
      <c r="B86" s="18">
        <v>3</v>
      </c>
      <c r="C86" s="18">
        <v>23</v>
      </c>
      <c r="D86" s="18">
        <v>51</v>
      </c>
      <c r="E86" s="18">
        <v>45.1</v>
      </c>
      <c r="F86" s="18">
        <v>18</v>
      </c>
      <c r="G86" s="18">
        <v>19</v>
      </c>
      <c r="H86" s="18">
        <v>94.7</v>
      </c>
      <c r="I86" s="18">
        <v>3</v>
      </c>
      <c r="J86" s="18">
        <v>31</v>
      </c>
      <c r="K86" s="18">
        <v>7</v>
      </c>
      <c r="L86" s="18">
        <v>3</v>
      </c>
      <c r="M86" s="18">
        <v>2.333</v>
      </c>
      <c r="N86" s="18">
        <v>6</v>
      </c>
      <c r="O86" s="18">
        <v>4</v>
      </c>
      <c r="P86" s="18">
        <v>67</v>
      </c>
    </row>
    <row r="87" spans="1:16" ht="11.25">
      <c r="A87" s="16" t="s">
        <v>84</v>
      </c>
      <c r="B87" s="18">
        <v>3</v>
      </c>
      <c r="C87" s="18">
        <v>18</v>
      </c>
      <c r="D87" s="18">
        <v>40</v>
      </c>
      <c r="E87" s="18">
        <v>45</v>
      </c>
      <c r="F87" s="18">
        <v>4</v>
      </c>
      <c r="G87" s="18">
        <v>7</v>
      </c>
      <c r="H87" s="18">
        <v>57.1</v>
      </c>
      <c r="I87" s="18">
        <v>1</v>
      </c>
      <c r="J87" s="18">
        <v>9</v>
      </c>
      <c r="K87" s="18">
        <v>12</v>
      </c>
      <c r="L87" s="18">
        <v>4</v>
      </c>
      <c r="M87" s="18">
        <v>3</v>
      </c>
      <c r="N87" s="18">
        <v>1</v>
      </c>
      <c r="O87" s="18">
        <v>2</v>
      </c>
      <c r="P87" s="18">
        <v>41</v>
      </c>
    </row>
    <row r="88" spans="1:16" ht="11.25">
      <c r="A88" s="16" t="s">
        <v>85</v>
      </c>
      <c r="B88" s="18">
        <v>3</v>
      </c>
      <c r="C88" s="18">
        <v>18</v>
      </c>
      <c r="D88" s="18">
        <v>32</v>
      </c>
      <c r="E88" s="18">
        <v>56.2</v>
      </c>
      <c r="F88" s="18">
        <v>22</v>
      </c>
      <c r="G88" s="18">
        <v>26</v>
      </c>
      <c r="H88" s="18">
        <v>84.6</v>
      </c>
      <c r="I88" s="18">
        <v>6</v>
      </c>
      <c r="J88" s="18">
        <v>18</v>
      </c>
      <c r="K88" s="18">
        <v>6</v>
      </c>
      <c r="L88" s="18">
        <v>4</v>
      </c>
      <c r="M88" s="18">
        <v>1.5</v>
      </c>
      <c r="N88" s="18">
        <v>2</v>
      </c>
      <c r="O88" s="18">
        <v>7</v>
      </c>
      <c r="P88" s="18">
        <v>64</v>
      </c>
    </row>
    <row r="89" spans="1:16" ht="11.25">
      <c r="A89" s="16" t="s">
        <v>86</v>
      </c>
      <c r="B89" s="18">
        <v>3</v>
      </c>
      <c r="C89" s="18">
        <v>17</v>
      </c>
      <c r="D89" s="18">
        <v>37</v>
      </c>
      <c r="E89" s="18">
        <v>45.9</v>
      </c>
      <c r="F89" s="18">
        <v>7</v>
      </c>
      <c r="G89" s="18">
        <v>13</v>
      </c>
      <c r="H89" s="18">
        <v>53.8</v>
      </c>
      <c r="I89" s="18">
        <v>6</v>
      </c>
      <c r="J89" s="18">
        <v>7</v>
      </c>
      <c r="K89" s="18">
        <v>9</v>
      </c>
      <c r="L89" s="18">
        <v>6</v>
      </c>
      <c r="M89" s="18">
        <v>1.5</v>
      </c>
      <c r="N89" s="18">
        <v>0</v>
      </c>
      <c r="O89" s="18">
        <v>3</v>
      </c>
      <c r="P89" s="18">
        <v>47</v>
      </c>
    </row>
    <row r="91" spans="1:16" ht="11.25">
      <c r="A91" s="1" t="s">
        <v>184</v>
      </c>
      <c r="B91" s="3" t="s">
        <v>0</v>
      </c>
      <c r="C91" s="3" t="s">
        <v>1</v>
      </c>
      <c r="D91" s="3" t="s">
        <v>2</v>
      </c>
      <c r="E91" s="3" t="s">
        <v>3</v>
      </c>
      <c r="F91" s="3" t="s">
        <v>4</v>
      </c>
      <c r="G91" s="3" t="s">
        <v>5</v>
      </c>
      <c r="H91" s="3" t="s">
        <v>6</v>
      </c>
      <c r="I91" s="3" t="s">
        <v>7</v>
      </c>
      <c r="J91" s="3" t="s">
        <v>8</v>
      </c>
      <c r="K91" s="3" t="s">
        <v>9</v>
      </c>
      <c r="L91" s="3" t="s">
        <v>10</v>
      </c>
      <c r="M91" s="3" t="s">
        <v>11</v>
      </c>
      <c r="N91" s="3" t="s">
        <v>12</v>
      </c>
      <c r="O91" s="3" t="s">
        <v>13</v>
      </c>
      <c r="P91" s="3" t="s">
        <v>14</v>
      </c>
    </row>
    <row r="92" spans="1:16" ht="11.25">
      <c r="A92" s="16" t="s">
        <v>88</v>
      </c>
      <c r="B92" s="18">
        <v>3</v>
      </c>
      <c r="C92" s="18">
        <v>21</v>
      </c>
      <c r="D92" s="18">
        <v>45</v>
      </c>
      <c r="E92" s="18">
        <v>46.7</v>
      </c>
      <c r="F92" s="18">
        <v>15</v>
      </c>
      <c r="G92" s="18">
        <v>19</v>
      </c>
      <c r="H92" s="18">
        <v>78.9</v>
      </c>
      <c r="I92" s="18">
        <v>0</v>
      </c>
      <c r="J92" s="18">
        <v>23</v>
      </c>
      <c r="K92" s="18">
        <v>9</v>
      </c>
      <c r="L92" s="18">
        <v>8</v>
      </c>
      <c r="M92" s="18">
        <v>1.125</v>
      </c>
      <c r="N92" s="18">
        <v>10</v>
      </c>
      <c r="O92" s="18">
        <v>1</v>
      </c>
      <c r="P92" s="18">
        <v>57</v>
      </c>
    </row>
    <row r="93" spans="1:16" ht="11.25">
      <c r="A93" s="16" t="s">
        <v>90</v>
      </c>
      <c r="B93" s="18">
        <v>3</v>
      </c>
      <c r="C93" s="18">
        <v>18</v>
      </c>
      <c r="D93" s="18">
        <v>48</v>
      </c>
      <c r="E93" s="18">
        <v>37.5</v>
      </c>
      <c r="F93" s="18">
        <v>9</v>
      </c>
      <c r="G93" s="18">
        <v>12</v>
      </c>
      <c r="H93" s="18">
        <v>75</v>
      </c>
      <c r="I93" s="18">
        <v>3</v>
      </c>
      <c r="J93" s="18">
        <v>9</v>
      </c>
      <c r="K93" s="18">
        <v>23</v>
      </c>
      <c r="L93" s="18">
        <v>12</v>
      </c>
      <c r="M93" s="18">
        <v>1.917</v>
      </c>
      <c r="N93" s="18">
        <v>3</v>
      </c>
      <c r="O93" s="18">
        <v>9</v>
      </c>
      <c r="P93" s="18">
        <v>48</v>
      </c>
    </row>
    <row r="94" spans="1:16" ht="11.25">
      <c r="A94" s="16" t="s">
        <v>91</v>
      </c>
      <c r="B94" s="18">
        <v>4</v>
      </c>
      <c r="C94" s="18">
        <v>26</v>
      </c>
      <c r="D94" s="18">
        <v>62</v>
      </c>
      <c r="E94" s="18">
        <v>41.9</v>
      </c>
      <c r="F94" s="18">
        <v>7</v>
      </c>
      <c r="G94" s="18">
        <v>9</v>
      </c>
      <c r="H94" s="18">
        <v>77.8</v>
      </c>
      <c r="I94" s="18">
        <v>4</v>
      </c>
      <c r="J94" s="18">
        <v>61</v>
      </c>
      <c r="K94" s="18">
        <v>3</v>
      </c>
      <c r="L94" s="18">
        <v>10</v>
      </c>
      <c r="M94" s="18">
        <v>0.3</v>
      </c>
      <c r="N94" s="18">
        <v>5</v>
      </c>
      <c r="O94" s="18">
        <v>5</v>
      </c>
      <c r="P94" s="18">
        <v>63</v>
      </c>
    </row>
    <row r="95" spans="1:16" ht="11.25">
      <c r="A95" s="16" t="s">
        <v>92</v>
      </c>
      <c r="B95" s="18">
        <v>3</v>
      </c>
      <c r="C95" s="18">
        <v>17</v>
      </c>
      <c r="D95" s="18">
        <v>26</v>
      </c>
      <c r="E95" s="18">
        <v>65.4</v>
      </c>
      <c r="F95" s="18">
        <v>9</v>
      </c>
      <c r="G95" s="18">
        <v>16</v>
      </c>
      <c r="H95" s="18">
        <v>56.2</v>
      </c>
      <c r="I95" s="18">
        <v>0</v>
      </c>
      <c r="J95" s="18">
        <v>26</v>
      </c>
      <c r="K95" s="18">
        <v>11</v>
      </c>
      <c r="L95" s="18">
        <v>6</v>
      </c>
      <c r="M95" s="18">
        <v>1.833</v>
      </c>
      <c r="N95" s="18">
        <v>2</v>
      </c>
      <c r="O95" s="18">
        <v>3</v>
      </c>
      <c r="P95" s="18">
        <v>43</v>
      </c>
    </row>
    <row r="96" spans="1:16" ht="11.25">
      <c r="A96" s="16" t="s">
        <v>93</v>
      </c>
      <c r="B96" s="18">
        <v>3</v>
      </c>
      <c r="C96" s="18">
        <v>17</v>
      </c>
      <c r="D96" s="18">
        <v>38</v>
      </c>
      <c r="E96" s="18">
        <v>44.7</v>
      </c>
      <c r="F96" s="18">
        <v>23</v>
      </c>
      <c r="G96" s="18">
        <v>29</v>
      </c>
      <c r="H96" s="18">
        <v>79.3</v>
      </c>
      <c r="I96" s="18">
        <v>0</v>
      </c>
      <c r="J96" s="18">
        <v>27</v>
      </c>
      <c r="K96" s="18">
        <v>8</v>
      </c>
      <c r="L96" s="18">
        <v>13</v>
      </c>
      <c r="M96" s="18">
        <v>0.615</v>
      </c>
      <c r="N96" s="18">
        <v>11</v>
      </c>
      <c r="O96" s="18">
        <v>0</v>
      </c>
      <c r="P96" s="18">
        <v>57</v>
      </c>
    </row>
    <row r="97" spans="1:16" ht="11.25">
      <c r="A97" s="16" t="s">
        <v>215</v>
      </c>
      <c r="B97" s="18">
        <v>3</v>
      </c>
      <c r="C97" s="18">
        <v>9</v>
      </c>
      <c r="D97" s="18">
        <v>13</v>
      </c>
      <c r="E97" s="18">
        <v>69.2</v>
      </c>
      <c r="F97" s="18">
        <v>5</v>
      </c>
      <c r="G97" s="18">
        <v>7</v>
      </c>
      <c r="H97" s="18">
        <v>71.4</v>
      </c>
      <c r="I97" s="18">
        <v>0</v>
      </c>
      <c r="J97" s="18">
        <v>9</v>
      </c>
      <c r="K97" s="18">
        <v>16</v>
      </c>
      <c r="L97" s="18">
        <v>6</v>
      </c>
      <c r="M97" s="18">
        <v>2.667</v>
      </c>
      <c r="N97" s="18">
        <v>0</v>
      </c>
      <c r="O97" s="18">
        <v>1</v>
      </c>
      <c r="P97" s="18">
        <v>23</v>
      </c>
    </row>
    <row r="98" spans="1:16" ht="11.25">
      <c r="A98" s="16" t="s">
        <v>94</v>
      </c>
      <c r="B98" s="18">
        <v>4</v>
      </c>
      <c r="C98" s="18">
        <v>21</v>
      </c>
      <c r="D98" s="18">
        <v>44</v>
      </c>
      <c r="E98" s="18">
        <v>47.7</v>
      </c>
      <c r="F98" s="18">
        <v>5</v>
      </c>
      <c r="G98" s="18">
        <v>8</v>
      </c>
      <c r="H98" s="18">
        <v>62.5</v>
      </c>
      <c r="I98" s="18">
        <v>8</v>
      </c>
      <c r="J98" s="18">
        <v>20</v>
      </c>
      <c r="K98" s="18">
        <v>34</v>
      </c>
      <c r="L98" s="18">
        <v>9</v>
      </c>
      <c r="M98" s="18">
        <v>3.778</v>
      </c>
      <c r="N98" s="18">
        <v>0</v>
      </c>
      <c r="O98" s="18">
        <v>6</v>
      </c>
      <c r="P98" s="18">
        <v>55</v>
      </c>
    </row>
    <row r="99" spans="1:16" ht="11.25">
      <c r="A99" s="16" t="s">
        <v>216</v>
      </c>
      <c r="B99" s="18">
        <v>3</v>
      </c>
      <c r="C99" s="18">
        <v>15</v>
      </c>
      <c r="D99" s="18">
        <v>47</v>
      </c>
      <c r="E99" s="18">
        <v>31.9</v>
      </c>
      <c r="F99" s="18">
        <v>5</v>
      </c>
      <c r="G99" s="18">
        <v>9</v>
      </c>
      <c r="H99" s="18">
        <v>55.6</v>
      </c>
      <c r="I99" s="18">
        <v>3</v>
      </c>
      <c r="J99" s="18">
        <v>15</v>
      </c>
      <c r="K99" s="18">
        <v>6</v>
      </c>
      <c r="L99" s="18">
        <v>4</v>
      </c>
      <c r="M99" s="18">
        <v>1.5</v>
      </c>
      <c r="N99" s="18">
        <v>7</v>
      </c>
      <c r="O99" s="18">
        <v>1</v>
      </c>
      <c r="P99" s="18">
        <v>38</v>
      </c>
    </row>
    <row r="101" spans="1:16" ht="11.25">
      <c r="A101" s="1" t="s">
        <v>185</v>
      </c>
      <c r="B101" s="3" t="s">
        <v>0</v>
      </c>
      <c r="C101" s="3" t="s">
        <v>1</v>
      </c>
      <c r="D101" s="3" t="s">
        <v>2</v>
      </c>
      <c r="E101" s="3" t="s">
        <v>3</v>
      </c>
      <c r="F101" s="3" t="s">
        <v>4</v>
      </c>
      <c r="G101" s="3" t="s">
        <v>5</v>
      </c>
      <c r="H101" s="3" t="s">
        <v>6</v>
      </c>
      <c r="I101" s="3" t="s">
        <v>7</v>
      </c>
      <c r="J101" s="3" t="s">
        <v>8</v>
      </c>
      <c r="K101" s="3" t="s">
        <v>9</v>
      </c>
      <c r="L101" s="3" t="s">
        <v>10</v>
      </c>
      <c r="M101" s="3" t="s">
        <v>11</v>
      </c>
      <c r="N101" s="3" t="s">
        <v>12</v>
      </c>
      <c r="O101" s="3" t="s">
        <v>13</v>
      </c>
      <c r="P101" s="3" t="s">
        <v>14</v>
      </c>
    </row>
    <row r="102" spans="1:16" ht="11.25">
      <c r="A102" s="16" t="s">
        <v>95</v>
      </c>
      <c r="B102" s="18">
        <v>1</v>
      </c>
      <c r="C102" s="18">
        <v>1</v>
      </c>
      <c r="D102" s="18">
        <v>10</v>
      </c>
      <c r="E102" s="18">
        <v>10</v>
      </c>
      <c r="F102" s="18">
        <v>11</v>
      </c>
      <c r="G102" s="18">
        <v>16</v>
      </c>
      <c r="H102" s="18">
        <v>68.8</v>
      </c>
      <c r="I102" s="18">
        <v>0</v>
      </c>
      <c r="J102" s="18">
        <v>4</v>
      </c>
      <c r="K102" s="18">
        <v>1</v>
      </c>
      <c r="L102" s="18">
        <v>4</v>
      </c>
      <c r="M102" s="18">
        <v>0.25</v>
      </c>
      <c r="N102" s="18">
        <v>0</v>
      </c>
      <c r="O102" s="18">
        <v>0</v>
      </c>
      <c r="P102" s="18">
        <v>13</v>
      </c>
    </row>
    <row r="103" spans="1:16" ht="11.25">
      <c r="A103" s="16" t="s">
        <v>96</v>
      </c>
      <c r="B103" s="18">
        <v>4</v>
      </c>
      <c r="C103" s="18">
        <v>22</v>
      </c>
      <c r="D103" s="18">
        <v>55</v>
      </c>
      <c r="E103" s="18">
        <v>40</v>
      </c>
      <c r="F103" s="18">
        <v>17</v>
      </c>
      <c r="G103" s="18">
        <v>21</v>
      </c>
      <c r="H103" s="18">
        <v>81</v>
      </c>
      <c r="I103" s="18">
        <v>7</v>
      </c>
      <c r="J103" s="18">
        <v>14</v>
      </c>
      <c r="K103" s="18">
        <v>25</v>
      </c>
      <c r="L103" s="18">
        <v>8</v>
      </c>
      <c r="M103" s="18">
        <v>3.125</v>
      </c>
      <c r="N103" s="18">
        <v>1</v>
      </c>
      <c r="O103" s="18">
        <v>3</v>
      </c>
      <c r="P103" s="18">
        <v>68</v>
      </c>
    </row>
    <row r="104" spans="1:16" ht="11.25">
      <c r="A104" s="16" t="s">
        <v>98</v>
      </c>
      <c r="B104" s="18">
        <v>3</v>
      </c>
      <c r="C104" s="18">
        <v>27</v>
      </c>
      <c r="D104" s="18">
        <v>74</v>
      </c>
      <c r="E104" s="18">
        <v>36.5</v>
      </c>
      <c r="F104" s="18">
        <v>18</v>
      </c>
      <c r="G104" s="18">
        <v>31</v>
      </c>
      <c r="H104" s="18">
        <v>58.1</v>
      </c>
      <c r="I104" s="18">
        <v>0</v>
      </c>
      <c r="J104" s="18">
        <v>41</v>
      </c>
      <c r="K104" s="18">
        <v>6</v>
      </c>
      <c r="L104" s="18">
        <v>8</v>
      </c>
      <c r="M104" s="18">
        <v>0.75</v>
      </c>
      <c r="N104" s="18">
        <v>8</v>
      </c>
      <c r="O104" s="18">
        <v>0</v>
      </c>
      <c r="P104" s="18">
        <v>72</v>
      </c>
    </row>
    <row r="105" spans="1:16" ht="11.25">
      <c r="A105" s="16" t="s">
        <v>217</v>
      </c>
      <c r="B105" s="18">
        <v>4</v>
      </c>
      <c r="C105" s="18">
        <v>4</v>
      </c>
      <c r="D105" s="18">
        <v>23</v>
      </c>
      <c r="E105" s="18">
        <v>17.4</v>
      </c>
      <c r="F105" s="18">
        <v>0</v>
      </c>
      <c r="G105" s="18">
        <v>0</v>
      </c>
      <c r="H105" s="18">
        <v>0</v>
      </c>
      <c r="I105" s="18">
        <v>3</v>
      </c>
      <c r="J105" s="18">
        <v>13</v>
      </c>
      <c r="K105" s="18">
        <v>2</v>
      </c>
      <c r="L105" s="18">
        <v>0</v>
      </c>
      <c r="M105" s="18">
        <v>0</v>
      </c>
      <c r="N105" s="18">
        <v>3</v>
      </c>
      <c r="O105" s="18">
        <v>2</v>
      </c>
      <c r="P105" s="18">
        <v>11</v>
      </c>
    </row>
    <row r="106" spans="1:16" ht="11.25">
      <c r="A106" s="16" t="s">
        <v>100</v>
      </c>
      <c r="B106" s="18">
        <v>3</v>
      </c>
      <c r="C106" s="18">
        <v>13</v>
      </c>
      <c r="D106" s="18">
        <v>27</v>
      </c>
      <c r="E106" s="18">
        <v>48.1</v>
      </c>
      <c r="F106" s="18">
        <v>10</v>
      </c>
      <c r="G106" s="18">
        <v>14</v>
      </c>
      <c r="H106" s="18">
        <v>71.4</v>
      </c>
      <c r="I106" s="18">
        <v>0</v>
      </c>
      <c r="J106" s="18">
        <v>30</v>
      </c>
      <c r="K106" s="18">
        <v>0</v>
      </c>
      <c r="L106" s="18">
        <v>10</v>
      </c>
      <c r="M106" s="18">
        <v>0</v>
      </c>
      <c r="N106" s="18">
        <v>2</v>
      </c>
      <c r="O106" s="18">
        <v>2</v>
      </c>
      <c r="P106" s="18">
        <v>36</v>
      </c>
    </row>
    <row r="107" spans="1:16" ht="11.25">
      <c r="A107" s="16" t="s">
        <v>101</v>
      </c>
      <c r="B107" s="18">
        <v>3</v>
      </c>
      <c r="C107" s="18">
        <v>30</v>
      </c>
      <c r="D107" s="18">
        <v>62</v>
      </c>
      <c r="E107" s="18">
        <v>48.4</v>
      </c>
      <c r="F107" s="18">
        <v>10</v>
      </c>
      <c r="G107" s="18">
        <v>13</v>
      </c>
      <c r="H107" s="18">
        <v>76.9</v>
      </c>
      <c r="I107" s="18">
        <v>4</v>
      </c>
      <c r="J107" s="18">
        <v>22</v>
      </c>
      <c r="K107" s="18">
        <v>4</v>
      </c>
      <c r="L107" s="18">
        <v>4</v>
      </c>
      <c r="M107" s="18">
        <v>1</v>
      </c>
      <c r="N107" s="18">
        <v>1</v>
      </c>
      <c r="O107" s="18">
        <v>2</v>
      </c>
      <c r="P107" s="18">
        <v>74</v>
      </c>
    </row>
    <row r="108" spans="1:16" ht="11.25">
      <c r="A108" s="16" t="s">
        <v>102</v>
      </c>
      <c r="B108" s="18">
        <v>4</v>
      </c>
      <c r="C108" s="18">
        <v>24</v>
      </c>
      <c r="D108" s="18">
        <v>48</v>
      </c>
      <c r="E108" s="18">
        <v>50</v>
      </c>
      <c r="F108" s="18">
        <v>3</v>
      </c>
      <c r="G108" s="18">
        <v>5</v>
      </c>
      <c r="H108" s="18">
        <v>60</v>
      </c>
      <c r="I108" s="18">
        <v>4</v>
      </c>
      <c r="J108" s="18">
        <v>22</v>
      </c>
      <c r="K108" s="18">
        <v>22</v>
      </c>
      <c r="L108" s="18">
        <v>5</v>
      </c>
      <c r="M108" s="18">
        <v>4.4</v>
      </c>
      <c r="N108" s="18">
        <v>0</v>
      </c>
      <c r="O108" s="18">
        <v>2</v>
      </c>
      <c r="P108" s="18">
        <v>55</v>
      </c>
    </row>
    <row r="109" spans="1:16" ht="11.25">
      <c r="A109" s="16" t="s">
        <v>218</v>
      </c>
      <c r="B109" s="18">
        <v>4</v>
      </c>
      <c r="C109" s="18">
        <v>14</v>
      </c>
      <c r="D109" s="18">
        <v>40</v>
      </c>
      <c r="E109" s="18">
        <v>35</v>
      </c>
      <c r="F109" s="18">
        <v>20</v>
      </c>
      <c r="G109" s="18">
        <v>25</v>
      </c>
      <c r="H109" s="18">
        <v>80</v>
      </c>
      <c r="I109" s="18">
        <v>0</v>
      </c>
      <c r="J109" s="18">
        <v>46</v>
      </c>
      <c r="K109" s="18">
        <v>7</v>
      </c>
      <c r="L109" s="18">
        <v>4</v>
      </c>
      <c r="M109" s="18">
        <v>1.75</v>
      </c>
      <c r="N109" s="18">
        <v>6</v>
      </c>
      <c r="O109" s="18">
        <v>9</v>
      </c>
      <c r="P109" s="18">
        <v>48</v>
      </c>
    </row>
    <row r="111" spans="1:16" ht="11.25">
      <c r="A111" s="1" t="s">
        <v>186</v>
      </c>
      <c r="B111" s="3" t="s">
        <v>0</v>
      </c>
      <c r="C111" s="3" t="s">
        <v>1</v>
      </c>
      <c r="D111" s="3" t="s">
        <v>2</v>
      </c>
      <c r="E111" s="3" t="s">
        <v>3</v>
      </c>
      <c r="F111" s="3" t="s">
        <v>4</v>
      </c>
      <c r="G111" s="3" t="s">
        <v>5</v>
      </c>
      <c r="H111" s="3" t="s">
        <v>6</v>
      </c>
      <c r="I111" s="3" t="s">
        <v>7</v>
      </c>
      <c r="J111" s="3" t="s">
        <v>8</v>
      </c>
      <c r="K111" s="3" t="s">
        <v>9</v>
      </c>
      <c r="L111" s="3" t="s">
        <v>10</v>
      </c>
      <c r="M111" s="3" t="s">
        <v>11</v>
      </c>
      <c r="N111" s="3" t="s">
        <v>12</v>
      </c>
      <c r="O111" s="3" t="s">
        <v>13</v>
      </c>
      <c r="P111" s="3" t="s">
        <v>14</v>
      </c>
    </row>
    <row r="112" spans="1:16" ht="11.25">
      <c r="A112" s="16" t="s">
        <v>103</v>
      </c>
      <c r="B112" s="18">
        <v>4</v>
      </c>
      <c r="C112" s="18">
        <v>18</v>
      </c>
      <c r="D112" s="18">
        <v>44</v>
      </c>
      <c r="E112" s="18">
        <v>40.9</v>
      </c>
      <c r="F112" s="18">
        <v>15</v>
      </c>
      <c r="G112" s="18">
        <v>18</v>
      </c>
      <c r="H112" s="18">
        <v>83.3</v>
      </c>
      <c r="I112" s="18">
        <v>1</v>
      </c>
      <c r="J112" s="18">
        <v>15</v>
      </c>
      <c r="K112" s="18">
        <v>6</v>
      </c>
      <c r="L112" s="18">
        <v>3</v>
      </c>
      <c r="M112" s="18">
        <v>2</v>
      </c>
      <c r="N112" s="18">
        <v>0</v>
      </c>
      <c r="O112" s="18">
        <v>2</v>
      </c>
      <c r="P112" s="18">
        <v>52</v>
      </c>
    </row>
    <row r="113" spans="1:16" ht="11.25">
      <c r="A113" s="16" t="s">
        <v>104</v>
      </c>
      <c r="B113" s="18">
        <v>3</v>
      </c>
      <c r="C113" s="18">
        <v>8</v>
      </c>
      <c r="D113" s="18">
        <v>23</v>
      </c>
      <c r="E113" s="18">
        <v>34.8</v>
      </c>
      <c r="F113" s="18">
        <v>0</v>
      </c>
      <c r="G113" s="18">
        <v>0</v>
      </c>
      <c r="H113" s="18">
        <v>0</v>
      </c>
      <c r="I113" s="18">
        <v>1</v>
      </c>
      <c r="J113" s="18">
        <v>5</v>
      </c>
      <c r="K113" s="18">
        <v>4</v>
      </c>
      <c r="L113" s="18">
        <v>0</v>
      </c>
      <c r="M113" s="18">
        <v>0</v>
      </c>
      <c r="N113" s="18">
        <v>0</v>
      </c>
      <c r="O113" s="18">
        <v>0</v>
      </c>
      <c r="P113" s="18">
        <v>17</v>
      </c>
    </row>
    <row r="114" spans="1:16" ht="11.25">
      <c r="A114" s="16" t="s">
        <v>105</v>
      </c>
      <c r="B114" s="18">
        <v>4</v>
      </c>
      <c r="C114" s="18">
        <v>9</v>
      </c>
      <c r="D114" s="18">
        <v>20</v>
      </c>
      <c r="E114" s="18">
        <v>45</v>
      </c>
      <c r="F114" s="18">
        <v>3</v>
      </c>
      <c r="G114" s="18">
        <v>4</v>
      </c>
      <c r="H114" s="18">
        <v>75</v>
      </c>
      <c r="I114" s="18">
        <v>2</v>
      </c>
      <c r="J114" s="18">
        <v>15</v>
      </c>
      <c r="K114" s="18">
        <v>12</v>
      </c>
      <c r="L114" s="18">
        <v>5</v>
      </c>
      <c r="M114" s="18">
        <v>2.4</v>
      </c>
      <c r="N114" s="18">
        <v>0</v>
      </c>
      <c r="O114" s="18">
        <v>6</v>
      </c>
      <c r="P114" s="18">
        <v>23</v>
      </c>
    </row>
    <row r="115" spans="1:16" ht="11.25">
      <c r="A115" s="16" t="s">
        <v>106</v>
      </c>
      <c r="B115" s="18">
        <v>3</v>
      </c>
      <c r="C115" s="18">
        <v>6</v>
      </c>
      <c r="D115" s="18">
        <v>22</v>
      </c>
      <c r="E115" s="18">
        <v>27.3</v>
      </c>
      <c r="F115" s="18">
        <v>0</v>
      </c>
      <c r="G115" s="18">
        <v>0</v>
      </c>
      <c r="H115" s="18">
        <v>0</v>
      </c>
      <c r="I115" s="18">
        <v>2</v>
      </c>
      <c r="J115" s="18">
        <v>9</v>
      </c>
      <c r="K115" s="18">
        <v>15</v>
      </c>
      <c r="L115" s="18">
        <v>5</v>
      </c>
      <c r="M115" s="18">
        <v>3</v>
      </c>
      <c r="N115" s="18">
        <v>2</v>
      </c>
      <c r="O115" s="18">
        <v>1</v>
      </c>
      <c r="P115" s="18">
        <v>14</v>
      </c>
    </row>
    <row r="116" spans="1:16" ht="11.25">
      <c r="A116" s="16" t="s">
        <v>107</v>
      </c>
      <c r="B116" s="18">
        <v>3</v>
      </c>
      <c r="C116" s="18">
        <v>29</v>
      </c>
      <c r="D116" s="18">
        <v>42</v>
      </c>
      <c r="E116" s="18">
        <v>69</v>
      </c>
      <c r="F116" s="18">
        <v>13</v>
      </c>
      <c r="G116" s="18">
        <v>15</v>
      </c>
      <c r="H116" s="18">
        <v>86.7</v>
      </c>
      <c r="I116" s="18">
        <v>0</v>
      </c>
      <c r="J116" s="18">
        <v>27</v>
      </c>
      <c r="K116" s="18">
        <v>10</v>
      </c>
      <c r="L116" s="18">
        <v>11</v>
      </c>
      <c r="M116" s="18">
        <v>0.909</v>
      </c>
      <c r="N116" s="18">
        <v>8</v>
      </c>
      <c r="O116" s="18">
        <v>1</v>
      </c>
      <c r="P116" s="18">
        <v>71</v>
      </c>
    </row>
    <row r="117" spans="1:16" ht="11.25">
      <c r="A117" s="16" t="s">
        <v>108</v>
      </c>
      <c r="B117" s="18">
        <v>4</v>
      </c>
      <c r="C117" s="18">
        <v>8</v>
      </c>
      <c r="D117" s="18">
        <v>27</v>
      </c>
      <c r="E117" s="18">
        <v>29.6</v>
      </c>
      <c r="F117" s="18">
        <v>6</v>
      </c>
      <c r="G117" s="18">
        <v>8</v>
      </c>
      <c r="H117" s="18">
        <v>75</v>
      </c>
      <c r="I117" s="18">
        <v>3</v>
      </c>
      <c r="J117" s="18">
        <v>9</v>
      </c>
      <c r="K117" s="18">
        <v>5</v>
      </c>
      <c r="L117" s="18">
        <v>7</v>
      </c>
      <c r="M117" s="18">
        <v>0.714</v>
      </c>
      <c r="N117" s="18">
        <v>0</v>
      </c>
      <c r="O117" s="18">
        <v>5</v>
      </c>
      <c r="P117" s="18">
        <v>25</v>
      </c>
    </row>
    <row r="118" spans="1:16" ht="11.25">
      <c r="A118" s="16" t="s">
        <v>109</v>
      </c>
      <c r="B118" s="18">
        <v>3</v>
      </c>
      <c r="C118" s="18">
        <v>12</v>
      </c>
      <c r="D118" s="18">
        <v>32</v>
      </c>
      <c r="E118" s="18">
        <v>37.5</v>
      </c>
      <c r="F118" s="18">
        <v>2</v>
      </c>
      <c r="G118" s="18">
        <v>5</v>
      </c>
      <c r="H118" s="18">
        <v>40</v>
      </c>
      <c r="I118" s="18">
        <v>3</v>
      </c>
      <c r="J118" s="18">
        <v>3</v>
      </c>
      <c r="K118" s="18">
        <v>21</v>
      </c>
      <c r="L118" s="18">
        <v>10</v>
      </c>
      <c r="M118" s="18">
        <v>2.1</v>
      </c>
      <c r="N118" s="18">
        <v>0</v>
      </c>
      <c r="O118" s="18">
        <v>4</v>
      </c>
      <c r="P118" s="18">
        <v>29</v>
      </c>
    </row>
    <row r="119" spans="1:16" ht="11.25">
      <c r="A119" s="16" t="s">
        <v>110</v>
      </c>
      <c r="B119" s="18">
        <v>3</v>
      </c>
      <c r="C119" s="18">
        <v>8</v>
      </c>
      <c r="D119" s="18">
        <v>16</v>
      </c>
      <c r="E119" s="18">
        <v>50</v>
      </c>
      <c r="F119" s="18">
        <v>6</v>
      </c>
      <c r="G119" s="18">
        <v>7</v>
      </c>
      <c r="H119" s="18">
        <v>85.7</v>
      </c>
      <c r="I119" s="18">
        <v>0</v>
      </c>
      <c r="J119" s="18">
        <v>14</v>
      </c>
      <c r="K119" s="18">
        <v>1</v>
      </c>
      <c r="L119" s="18">
        <v>2</v>
      </c>
      <c r="M119" s="18">
        <v>0.5</v>
      </c>
      <c r="N119" s="18">
        <v>0</v>
      </c>
      <c r="O119" s="18">
        <v>4</v>
      </c>
      <c r="P119" s="18">
        <v>22</v>
      </c>
    </row>
    <row r="121" spans="1:16" ht="11.25">
      <c r="A121" s="1" t="s">
        <v>187</v>
      </c>
      <c r="B121" s="3" t="s">
        <v>0</v>
      </c>
      <c r="C121" s="3" t="s">
        <v>1</v>
      </c>
      <c r="D121" s="3" t="s">
        <v>2</v>
      </c>
      <c r="E121" s="3" t="s">
        <v>3</v>
      </c>
      <c r="F121" s="3" t="s">
        <v>4</v>
      </c>
      <c r="G121" s="3" t="s">
        <v>5</v>
      </c>
      <c r="H121" s="3" t="s">
        <v>6</v>
      </c>
      <c r="I121" s="3" t="s">
        <v>7</v>
      </c>
      <c r="J121" s="3" t="s">
        <v>8</v>
      </c>
      <c r="K121" s="3" t="s">
        <v>9</v>
      </c>
      <c r="L121" s="3" t="s">
        <v>10</v>
      </c>
      <c r="M121" s="3" t="s">
        <v>11</v>
      </c>
      <c r="N121" s="3" t="s">
        <v>12</v>
      </c>
      <c r="O121" s="3" t="s">
        <v>13</v>
      </c>
      <c r="P121" s="3" t="s">
        <v>14</v>
      </c>
    </row>
    <row r="122" spans="1:16" ht="11.25">
      <c r="A122" s="16" t="s">
        <v>111</v>
      </c>
      <c r="B122" s="18">
        <v>4</v>
      </c>
      <c r="C122" s="18">
        <v>18</v>
      </c>
      <c r="D122" s="18">
        <v>44</v>
      </c>
      <c r="E122" s="18">
        <v>40.9</v>
      </c>
      <c r="F122" s="18">
        <v>6</v>
      </c>
      <c r="G122" s="18">
        <v>11</v>
      </c>
      <c r="H122" s="18">
        <v>54.5</v>
      </c>
      <c r="I122" s="18">
        <v>0</v>
      </c>
      <c r="J122" s="18">
        <v>37</v>
      </c>
      <c r="K122" s="18">
        <v>40</v>
      </c>
      <c r="L122" s="18">
        <v>13</v>
      </c>
      <c r="M122" s="18">
        <v>3.077</v>
      </c>
      <c r="N122" s="18">
        <v>8</v>
      </c>
      <c r="O122" s="18">
        <v>6</v>
      </c>
      <c r="P122" s="18">
        <v>42</v>
      </c>
    </row>
    <row r="123" spans="1:16" ht="11.25">
      <c r="A123" s="16" t="s">
        <v>112</v>
      </c>
      <c r="B123" s="18">
        <v>4</v>
      </c>
      <c r="C123" s="18">
        <v>41</v>
      </c>
      <c r="D123" s="18">
        <v>88</v>
      </c>
      <c r="E123" s="18">
        <v>46.6</v>
      </c>
      <c r="F123" s="18">
        <v>25</v>
      </c>
      <c r="G123" s="18">
        <v>27</v>
      </c>
      <c r="H123" s="18">
        <v>92.6</v>
      </c>
      <c r="I123" s="18">
        <v>0</v>
      </c>
      <c r="J123" s="18">
        <v>61</v>
      </c>
      <c r="K123" s="18">
        <v>17</v>
      </c>
      <c r="L123" s="18">
        <v>13</v>
      </c>
      <c r="M123" s="18">
        <v>1.308</v>
      </c>
      <c r="N123" s="18">
        <v>10</v>
      </c>
      <c r="O123" s="18">
        <v>6</v>
      </c>
      <c r="P123" s="18">
        <v>107</v>
      </c>
    </row>
    <row r="124" spans="1:16" ht="11.25">
      <c r="A124" s="16" t="s">
        <v>219</v>
      </c>
      <c r="B124" s="18">
        <v>3</v>
      </c>
      <c r="C124" s="18">
        <v>11</v>
      </c>
      <c r="D124" s="18">
        <v>30</v>
      </c>
      <c r="E124" s="18">
        <v>36.7</v>
      </c>
      <c r="F124" s="18">
        <v>4</v>
      </c>
      <c r="G124" s="18">
        <v>4</v>
      </c>
      <c r="H124" s="18">
        <v>100</v>
      </c>
      <c r="I124" s="18">
        <v>1</v>
      </c>
      <c r="J124" s="18">
        <v>13</v>
      </c>
      <c r="K124" s="18">
        <v>3</v>
      </c>
      <c r="L124" s="18">
        <v>7</v>
      </c>
      <c r="M124" s="18">
        <v>0.429</v>
      </c>
      <c r="N124" s="18">
        <v>0</v>
      </c>
      <c r="O124" s="18">
        <v>5</v>
      </c>
      <c r="P124" s="18">
        <v>27</v>
      </c>
    </row>
    <row r="125" spans="1:16" ht="11.25">
      <c r="A125" s="16" t="s">
        <v>113</v>
      </c>
      <c r="B125" s="18">
        <v>3</v>
      </c>
      <c r="C125" s="18">
        <v>27</v>
      </c>
      <c r="D125" s="18">
        <v>44</v>
      </c>
      <c r="E125" s="18">
        <v>61.4</v>
      </c>
      <c r="F125" s="18">
        <v>10</v>
      </c>
      <c r="G125" s="18">
        <v>15</v>
      </c>
      <c r="H125" s="18">
        <v>66.7</v>
      </c>
      <c r="I125" s="18">
        <v>1</v>
      </c>
      <c r="J125" s="18">
        <v>15</v>
      </c>
      <c r="K125" s="18">
        <v>8</v>
      </c>
      <c r="L125" s="18">
        <v>4</v>
      </c>
      <c r="M125" s="18">
        <v>2</v>
      </c>
      <c r="N125" s="18">
        <v>2</v>
      </c>
      <c r="O125" s="18">
        <v>5</v>
      </c>
      <c r="P125" s="18">
        <v>65</v>
      </c>
    </row>
    <row r="126" spans="1:16" ht="11.25">
      <c r="A126" s="16" t="s">
        <v>220</v>
      </c>
      <c r="B126" s="18">
        <v>3</v>
      </c>
      <c r="C126" s="18">
        <v>18</v>
      </c>
      <c r="D126" s="18">
        <v>38</v>
      </c>
      <c r="E126" s="18">
        <v>47.4</v>
      </c>
      <c r="F126" s="18">
        <v>4</v>
      </c>
      <c r="G126" s="18">
        <v>4</v>
      </c>
      <c r="H126" s="18">
        <v>100</v>
      </c>
      <c r="I126" s="18">
        <v>3</v>
      </c>
      <c r="J126" s="18">
        <v>21</v>
      </c>
      <c r="K126" s="18">
        <v>4</v>
      </c>
      <c r="L126" s="18">
        <v>4</v>
      </c>
      <c r="M126" s="18">
        <v>1</v>
      </c>
      <c r="N126" s="18">
        <v>3</v>
      </c>
      <c r="O126" s="18">
        <v>4</v>
      </c>
      <c r="P126" s="18">
        <v>43</v>
      </c>
    </row>
    <row r="127" spans="1:16" ht="11.25">
      <c r="A127" s="16" t="s">
        <v>115</v>
      </c>
      <c r="B127" s="18">
        <v>3</v>
      </c>
      <c r="C127" s="18">
        <v>19</v>
      </c>
      <c r="D127" s="18">
        <v>49</v>
      </c>
      <c r="E127" s="18">
        <v>38.8</v>
      </c>
      <c r="F127" s="18">
        <v>7</v>
      </c>
      <c r="G127" s="18">
        <v>8</v>
      </c>
      <c r="H127" s="18">
        <v>87.5</v>
      </c>
      <c r="I127" s="18">
        <v>11</v>
      </c>
      <c r="J127" s="18">
        <v>9</v>
      </c>
      <c r="K127" s="18">
        <v>9</v>
      </c>
      <c r="L127" s="18">
        <v>6</v>
      </c>
      <c r="M127" s="18">
        <v>1.5</v>
      </c>
      <c r="N127" s="18">
        <v>1</v>
      </c>
      <c r="O127" s="18">
        <v>3</v>
      </c>
      <c r="P127" s="18">
        <v>56</v>
      </c>
    </row>
    <row r="128" spans="1:16" ht="11.25">
      <c r="A128" s="16" t="s">
        <v>117</v>
      </c>
      <c r="B128" s="18">
        <v>4</v>
      </c>
      <c r="C128" s="18">
        <v>12</v>
      </c>
      <c r="D128" s="18">
        <v>35</v>
      </c>
      <c r="E128" s="18">
        <v>34.3</v>
      </c>
      <c r="F128" s="18">
        <v>11</v>
      </c>
      <c r="G128" s="18">
        <v>14</v>
      </c>
      <c r="H128" s="18">
        <v>78.6</v>
      </c>
      <c r="I128" s="18">
        <v>1</v>
      </c>
      <c r="J128" s="18">
        <v>13</v>
      </c>
      <c r="K128" s="18">
        <v>12</v>
      </c>
      <c r="L128" s="18">
        <v>12</v>
      </c>
      <c r="M128" s="18">
        <v>1</v>
      </c>
      <c r="N128" s="18">
        <v>1</v>
      </c>
      <c r="O128" s="18">
        <v>1</v>
      </c>
      <c r="P128" s="18">
        <v>36</v>
      </c>
    </row>
    <row r="129" spans="1:16" ht="11.25">
      <c r="A129" s="16" t="s">
        <v>118</v>
      </c>
      <c r="B129" s="18">
        <v>4</v>
      </c>
      <c r="C129" s="18">
        <v>14</v>
      </c>
      <c r="D129" s="18">
        <v>30</v>
      </c>
      <c r="E129" s="18">
        <v>46.7</v>
      </c>
      <c r="F129" s="18">
        <v>11</v>
      </c>
      <c r="G129" s="18">
        <v>17</v>
      </c>
      <c r="H129" s="18">
        <v>64.7</v>
      </c>
      <c r="I129" s="18">
        <v>3</v>
      </c>
      <c r="J129" s="18">
        <v>11</v>
      </c>
      <c r="K129" s="18">
        <v>6</v>
      </c>
      <c r="L129" s="18">
        <v>4</v>
      </c>
      <c r="M129" s="18">
        <v>1.5</v>
      </c>
      <c r="N129" s="18">
        <v>0</v>
      </c>
      <c r="O129" s="18">
        <v>4</v>
      </c>
      <c r="P129" s="18">
        <v>42</v>
      </c>
    </row>
    <row r="131" spans="1:16" ht="11.25">
      <c r="A131" s="1" t="s">
        <v>188</v>
      </c>
      <c r="B131" s="3" t="s">
        <v>0</v>
      </c>
      <c r="C131" s="3" t="s">
        <v>1</v>
      </c>
      <c r="D131" s="3" t="s">
        <v>2</v>
      </c>
      <c r="E131" s="3" t="s">
        <v>3</v>
      </c>
      <c r="F131" s="3" t="s">
        <v>4</v>
      </c>
      <c r="G131" s="3" t="s">
        <v>5</v>
      </c>
      <c r="H131" s="3" t="s">
        <v>6</v>
      </c>
      <c r="I131" s="3" t="s">
        <v>7</v>
      </c>
      <c r="J131" s="3" t="s">
        <v>8</v>
      </c>
      <c r="K131" s="3" t="s">
        <v>9</v>
      </c>
      <c r="L131" s="3" t="s">
        <v>10</v>
      </c>
      <c r="M131" s="3" t="s">
        <v>11</v>
      </c>
      <c r="N131" s="3" t="s">
        <v>12</v>
      </c>
      <c r="O131" s="3" t="s">
        <v>13</v>
      </c>
      <c r="P131" s="3" t="s">
        <v>14</v>
      </c>
    </row>
    <row r="132" spans="1:16" ht="11.25">
      <c r="A132" s="16" t="s">
        <v>119</v>
      </c>
      <c r="B132" s="18">
        <v>3</v>
      </c>
      <c r="C132" s="18">
        <v>19</v>
      </c>
      <c r="D132" s="18">
        <v>53</v>
      </c>
      <c r="E132" s="18">
        <v>35.8</v>
      </c>
      <c r="F132" s="18">
        <v>14</v>
      </c>
      <c r="G132" s="18">
        <v>14</v>
      </c>
      <c r="H132" s="18">
        <v>100</v>
      </c>
      <c r="I132" s="18">
        <v>7</v>
      </c>
      <c r="J132" s="18">
        <v>22</v>
      </c>
      <c r="K132" s="18">
        <v>18</v>
      </c>
      <c r="L132" s="18">
        <v>8</v>
      </c>
      <c r="M132" s="18">
        <v>2.25</v>
      </c>
      <c r="N132" s="18">
        <v>0</v>
      </c>
      <c r="O132" s="18">
        <v>5</v>
      </c>
      <c r="P132" s="18">
        <v>59</v>
      </c>
    </row>
    <row r="133" spans="1:16" ht="11.25">
      <c r="A133" s="16" t="s">
        <v>120</v>
      </c>
      <c r="B133" s="18">
        <v>3</v>
      </c>
      <c r="C133" s="18">
        <v>16</v>
      </c>
      <c r="D133" s="18">
        <v>42</v>
      </c>
      <c r="E133" s="18">
        <v>38.1</v>
      </c>
      <c r="F133" s="18">
        <v>7</v>
      </c>
      <c r="G133" s="18">
        <v>11</v>
      </c>
      <c r="H133" s="18">
        <v>63.6</v>
      </c>
      <c r="I133" s="18">
        <v>1</v>
      </c>
      <c r="J133" s="18">
        <v>25</v>
      </c>
      <c r="K133" s="18">
        <v>3</v>
      </c>
      <c r="L133" s="18">
        <v>5</v>
      </c>
      <c r="M133" s="18">
        <v>0.6</v>
      </c>
      <c r="N133" s="18">
        <v>4</v>
      </c>
      <c r="O133" s="18">
        <v>2</v>
      </c>
      <c r="P133" s="18">
        <v>40</v>
      </c>
    </row>
    <row r="134" spans="1:16" ht="11.25">
      <c r="A134" s="16" t="s">
        <v>121</v>
      </c>
      <c r="B134" s="18">
        <v>3</v>
      </c>
      <c r="C134" s="18">
        <v>6</v>
      </c>
      <c r="D134" s="18">
        <v>16</v>
      </c>
      <c r="E134" s="18">
        <v>37.5</v>
      </c>
      <c r="F134" s="18">
        <v>6</v>
      </c>
      <c r="G134" s="18">
        <v>9</v>
      </c>
      <c r="H134" s="18">
        <v>66.7</v>
      </c>
      <c r="I134" s="18">
        <v>2</v>
      </c>
      <c r="J134" s="18">
        <v>11</v>
      </c>
      <c r="K134" s="18">
        <v>19</v>
      </c>
      <c r="L134" s="18">
        <v>1</v>
      </c>
      <c r="M134" s="18">
        <v>19</v>
      </c>
      <c r="N134" s="18">
        <v>1</v>
      </c>
      <c r="O134" s="18">
        <v>2</v>
      </c>
      <c r="P134" s="18">
        <v>20</v>
      </c>
    </row>
    <row r="135" spans="1:16" ht="11.25">
      <c r="A135" s="16" t="s">
        <v>122</v>
      </c>
      <c r="B135" s="18">
        <v>3</v>
      </c>
      <c r="C135" s="18">
        <v>5</v>
      </c>
      <c r="D135" s="18">
        <v>14</v>
      </c>
      <c r="E135" s="18">
        <v>35.7</v>
      </c>
      <c r="F135" s="18">
        <v>1</v>
      </c>
      <c r="G135" s="18">
        <v>3</v>
      </c>
      <c r="H135" s="18">
        <v>33.3</v>
      </c>
      <c r="I135" s="18">
        <v>0</v>
      </c>
      <c r="J135" s="18">
        <v>7</v>
      </c>
      <c r="K135" s="18">
        <v>1</v>
      </c>
      <c r="L135" s="18">
        <v>0</v>
      </c>
      <c r="M135" s="18">
        <v>0</v>
      </c>
      <c r="N135" s="18">
        <v>0</v>
      </c>
      <c r="O135" s="18">
        <v>0</v>
      </c>
      <c r="P135" s="18">
        <v>11</v>
      </c>
    </row>
    <row r="136" spans="1:16" ht="11.25">
      <c r="A136" s="16" t="s">
        <v>123</v>
      </c>
      <c r="B136" s="18">
        <v>3</v>
      </c>
      <c r="C136" s="18">
        <v>10</v>
      </c>
      <c r="D136" s="18">
        <v>31</v>
      </c>
      <c r="E136" s="18">
        <v>32.3</v>
      </c>
      <c r="F136" s="18">
        <v>14</v>
      </c>
      <c r="G136" s="18">
        <v>16</v>
      </c>
      <c r="H136" s="18">
        <v>87.5</v>
      </c>
      <c r="I136" s="18">
        <v>4</v>
      </c>
      <c r="J136" s="18">
        <v>6</v>
      </c>
      <c r="K136" s="18">
        <v>6</v>
      </c>
      <c r="L136" s="18">
        <v>3</v>
      </c>
      <c r="M136" s="18">
        <v>2</v>
      </c>
      <c r="N136" s="18">
        <v>1</v>
      </c>
      <c r="O136" s="18">
        <v>1</v>
      </c>
      <c r="P136" s="18">
        <v>38</v>
      </c>
    </row>
    <row r="137" spans="1:16" ht="11.25">
      <c r="A137" s="16" t="s">
        <v>221</v>
      </c>
      <c r="B137" s="18">
        <v>3</v>
      </c>
      <c r="C137" s="18">
        <v>9</v>
      </c>
      <c r="D137" s="18">
        <v>24</v>
      </c>
      <c r="E137" s="18">
        <v>37.5</v>
      </c>
      <c r="F137" s="18">
        <v>9</v>
      </c>
      <c r="G137" s="18">
        <v>14</v>
      </c>
      <c r="H137" s="18">
        <v>64.3</v>
      </c>
      <c r="I137" s="18">
        <v>2</v>
      </c>
      <c r="J137" s="18">
        <v>14</v>
      </c>
      <c r="K137" s="18">
        <v>3</v>
      </c>
      <c r="L137" s="18">
        <v>4</v>
      </c>
      <c r="M137" s="18">
        <v>0.75</v>
      </c>
      <c r="N137" s="18">
        <v>0</v>
      </c>
      <c r="O137" s="18">
        <v>1</v>
      </c>
      <c r="P137" s="18">
        <v>29</v>
      </c>
    </row>
    <row r="138" spans="1:16" ht="11.25">
      <c r="A138" s="16" t="s">
        <v>222</v>
      </c>
      <c r="B138" s="18">
        <v>2</v>
      </c>
      <c r="C138" s="18">
        <v>10</v>
      </c>
      <c r="D138" s="18">
        <v>22</v>
      </c>
      <c r="E138" s="18">
        <v>45.5</v>
      </c>
      <c r="F138" s="18">
        <v>12</v>
      </c>
      <c r="G138" s="18">
        <v>12</v>
      </c>
      <c r="H138" s="18">
        <v>100</v>
      </c>
      <c r="I138" s="18">
        <v>4</v>
      </c>
      <c r="J138" s="18">
        <v>13</v>
      </c>
      <c r="K138" s="18">
        <v>4</v>
      </c>
      <c r="L138" s="18">
        <v>4</v>
      </c>
      <c r="M138" s="18">
        <v>1</v>
      </c>
      <c r="N138" s="18">
        <v>2</v>
      </c>
      <c r="O138" s="18">
        <v>1</v>
      </c>
      <c r="P138" s="18">
        <v>36</v>
      </c>
    </row>
    <row r="139" spans="1:16" ht="11.25">
      <c r="A139" s="16" t="s">
        <v>126</v>
      </c>
      <c r="B139" s="18">
        <v>3</v>
      </c>
      <c r="C139" s="18">
        <v>4</v>
      </c>
      <c r="D139" s="18">
        <v>10</v>
      </c>
      <c r="E139" s="18">
        <v>40</v>
      </c>
      <c r="F139" s="18">
        <v>2</v>
      </c>
      <c r="G139" s="18">
        <v>2</v>
      </c>
      <c r="H139" s="18">
        <v>100</v>
      </c>
      <c r="I139" s="18">
        <v>2</v>
      </c>
      <c r="J139" s="18">
        <v>5</v>
      </c>
      <c r="K139" s="18">
        <v>4</v>
      </c>
      <c r="L139" s="18">
        <v>0</v>
      </c>
      <c r="M139" s="18">
        <v>0</v>
      </c>
      <c r="N139" s="18">
        <v>0</v>
      </c>
      <c r="O139" s="18">
        <v>2</v>
      </c>
      <c r="P139" s="18">
        <v>12</v>
      </c>
    </row>
    <row r="141" spans="1:16" ht="11.25">
      <c r="A141" s="1" t="s">
        <v>189</v>
      </c>
      <c r="B141" s="3" t="s">
        <v>0</v>
      </c>
      <c r="C141" s="3" t="s">
        <v>1</v>
      </c>
      <c r="D141" s="3" t="s">
        <v>2</v>
      </c>
      <c r="E141" s="3" t="s">
        <v>3</v>
      </c>
      <c r="F141" s="3" t="s">
        <v>4</v>
      </c>
      <c r="G141" s="3" t="s">
        <v>5</v>
      </c>
      <c r="H141" s="3" t="s">
        <v>6</v>
      </c>
      <c r="I141" s="3" t="s">
        <v>7</v>
      </c>
      <c r="J141" s="3" t="s">
        <v>8</v>
      </c>
      <c r="K141" s="3" t="s">
        <v>9</v>
      </c>
      <c r="L141" s="3" t="s">
        <v>10</v>
      </c>
      <c r="M141" s="3" t="s">
        <v>11</v>
      </c>
      <c r="N141" s="3" t="s">
        <v>12</v>
      </c>
      <c r="O141" s="3" t="s">
        <v>13</v>
      </c>
      <c r="P141" s="3" t="s">
        <v>14</v>
      </c>
    </row>
    <row r="142" spans="1:16" ht="11.25">
      <c r="A142" s="16" t="s">
        <v>127</v>
      </c>
      <c r="B142" s="18">
        <v>4</v>
      </c>
      <c r="C142" s="18">
        <v>6</v>
      </c>
      <c r="D142" s="18">
        <v>20</v>
      </c>
      <c r="E142" s="18">
        <v>30</v>
      </c>
      <c r="F142" s="18">
        <v>5</v>
      </c>
      <c r="G142" s="18">
        <v>5</v>
      </c>
      <c r="H142" s="18">
        <v>100</v>
      </c>
      <c r="I142" s="18">
        <v>2</v>
      </c>
      <c r="J142" s="18">
        <v>6</v>
      </c>
      <c r="K142" s="18">
        <v>10</v>
      </c>
      <c r="L142" s="18">
        <v>3</v>
      </c>
      <c r="M142" s="18">
        <v>3.333</v>
      </c>
      <c r="N142" s="18">
        <v>0</v>
      </c>
      <c r="O142" s="18">
        <v>4</v>
      </c>
      <c r="P142" s="18">
        <v>19</v>
      </c>
    </row>
    <row r="143" spans="1:16" ht="11.25">
      <c r="A143" s="16" t="s">
        <v>129</v>
      </c>
      <c r="B143" s="18">
        <v>4</v>
      </c>
      <c r="C143" s="18">
        <v>16</v>
      </c>
      <c r="D143" s="18">
        <v>28</v>
      </c>
      <c r="E143" s="18">
        <v>57.1</v>
      </c>
      <c r="F143" s="18">
        <v>6</v>
      </c>
      <c r="G143" s="18">
        <v>11</v>
      </c>
      <c r="H143" s="18">
        <v>54.5</v>
      </c>
      <c r="I143" s="18">
        <v>0</v>
      </c>
      <c r="J143" s="18">
        <v>29</v>
      </c>
      <c r="K143" s="18">
        <v>5</v>
      </c>
      <c r="L143" s="18">
        <v>8</v>
      </c>
      <c r="M143" s="18">
        <v>0.625</v>
      </c>
      <c r="N143" s="18">
        <v>3</v>
      </c>
      <c r="O143" s="18">
        <v>2</v>
      </c>
      <c r="P143" s="18">
        <v>38</v>
      </c>
    </row>
    <row r="144" spans="1:16" ht="11.25">
      <c r="A144" s="16" t="s">
        <v>130</v>
      </c>
      <c r="B144" s="18">
        <v>3</v>
      </c>
      <c r="C144" s="18">
        <v>12</v>
      </c>
      <c r="D144" s="18">
        <v>46</v>
      </c>
      <c r="E144" s="18">
        <v>26.1</v>
      </c>
      <c r="F144" s="18">
        <v>11</v>
      </c>
      <c r="G144" s="18">
        <v>14</v>
      </c>
      <c r="H144" s="18">
        <v>78.6</v>
      </c>
      <c r="I144" s="18">
        <v>2</v>
      </c>
      <c r="J144" s="18">
        <v>28</v>
      </c>
      <c r="K144" s="18">
        <v>34</v>
      </c>
      <c r="L144" s="18">
        <v>9</v>
      </c>
      <c r="M144" s="18">
        <v>3.778</v>
      </c>
      <c r="N144" s="18">
        <v>1</v>
      </c>
      <c r="O144" s="18">
        <v>5</v>
      </c>
      <c r="P144" s="18">
        <v>37</v>
      </c>
    </row>
    <row r="145" spans="1:16" ht="11.25">
      <c r="A145" s="16" t="s">
        <v>223</v>
      </c>
      <c r="B145" s="18">
        <v>2</v>
      </c>
      <c r="C145" s="18">
        <v>1</v>
      </c>
      <c r="D145" s="18">
        <v>4</v>
      </c>
      <c r="E145" s="18">
        <v>25</v>
      </c>
      <c r="F145" s="18">
        <v>0</v>
      </c>
      <c r="G145" s="18">
        <v>0</v>
      </c>
      <c r="H145" s="18">
        <v>0</v>
      </c>
      <c r="I145" s="18">
        <v>0</v>
      </c>
      <c r="J145" s="18">
        <v>12</v>
      </c>
      <c r="K145" s="18">
        <v>2</v>
      </c>
      <c r="L145" s="18">
        <v>1</v>
      </c>
      <c r="M145" s="18">
        <v>2</v>
      </c>
      <c r="N145" s="18">
        <v>2</v>
      </c>
      <c r="O145" s="18">
        <v>0</v>
      </c>
      <c r="P145" s="18">
        <v>2</v>
      </c>
    </row>
    <row r="146" spans="1:16" ht="11.25">
      <c r="A146" s="16" t="s">
        <v>131</v>
      </c>
      <c r="B146" s="18">
        <v>4</v>
      </c>
      <c r="C146" s="18">
        <v>26</v>
      </c>
      <c r="D146" s="18">
        <v>72</v>
      </c>
      <c r="E146" s="18">
        <v>36.1</v>
      </c>
      <c r="F146" s="18">
        <v>31</v>
      </c>
      <c r="G146" s="18">
        <v>36</v>
      </c>
      <c r="H146" s="18">
        <v>86.1</v>
      </c>
      <c r="I146" s="18">
        <v>7</v>
      </c>
      <c r="J146" s="18">
        <v>20</v>
      </c>
      <c r="K146" s="18">
        <v>15</v>
      </c>
      <c r="L146" s="18">
        <v>15</v>
      </c>
      <c r="M146" s="18">
        <v>1</v>
      </c>
      <c r="N146" s="18">
        <v>2</v>
      </c>
      <c r="O146" s="18">
        <v>5</v>
      </c>
      <c r="P146" s="18">
        <v>90</v>
      </c>
    </row>
    <row r="147" spans="1:16" ht="11.25">
      <c r="A147" s="16" t="s">
        <v>132</v>
      </c>
      <c r="B147" s="18">
        <v>3</v>
      </c>
      <c r="C147" s="18">
        <v>9</v>
      </c>
      <c r="D147" s="18">
        <v>20</v>
      </c>
      <c r="E147" s="18">
        <v>45</v>
      </c>
      <c r="F147" s="18">
        <v>2</v>
      </c>
      <c r="G147" s="18">
        <v>4</v>
      </c>
      <c r="H147" s="18">
        <v>50</v>
      </c>
      <c r="I147" s="18">
        <v>0</v>
      </c>
      <c r="J147" s="18">
        <v>11</v>
      </c>
      <c r="K147" s="18">
        <v>8</v>
      </c>
      <c r="L147" s="18">
        <v>9</v>
      </c>
      <c r="M147" s="18">
        <v>0.889</v>
      </c>
      <c r="N147" s="18">
        <v>1</v>
      </c>
      <c r="O147" s="18">
        <v>0</v>
      </c>
      <c r="P147" s="18">
        <v>20</v>
      </c>
    </row>
    <row r="148" spans="1:16" ht="11.25">
      <c r="A148" s="16" t="s">
        <v>133</v>
      </c>
      <c r="B148" s="18">
        <v>3</v>
      </c>
      <c r="C148" s="18">
        <v>15</v>
      </c>
      <c r="D148" s="18">
        <v>33</v>
      </c>
      <c r="E148" s="18">
        <v>45.5</v>
      </c>
      <c r="F148" s="18">
        <v>7</v>
      </c>
      <c r="G148" s="18">
        <v>10</v>
      </c>
      <c r="H148" s="18">
        <v>70</v>
      </c>
      <c r="I148" s="18">
        <v>4</v>
      </c>
      <c r="J148" s="18">
        <v>8</v>
      </c>
      <c r="K148" s="18">
        <v>9</v>
      </c>
      <c r="L148" s="18">
        <v>6</v>
      </c>
      <c r="M148" s="18">
        <v>1.5</v>
      </c>
      <c r="N148" s="18">
        <v>1</v>
      </c>
      <c r="O148" s="18">
        <v>1</v>
      </c>
      <c r="P148" s="18">
        <v>41</v>
      </c>
    </row>
    <row r="149" spans="1:16" ht="11.25">
      <c r="A149" s="16" t="s">
        <v>134</v>
      </c>
      <c r="B149" s="18">
        <v>4</v>
      </c>
      <c r="C149" s="18">
        <v>16</v>
      </c>
      <c r="D149" s="18">
        <v>53</v>
      </c>
      <c r="E149" s="18">
        <v>30.2</v>
      </c>
      <c r="F149" s="18">
        <v>6</v>
      </c>
      <c r="G149" s="18">
        <v>7</v>
      </c>
      <c r="H149" s="18">
        <v>85.7</v>
      </c>
      <c r="I149" s="18">
        <v>2</v>
      </c>
      <c r="J149" s="18">
        <v>12</v>
      </c>
      <c r="K149" s="18">
        <v>26</v>
      </c>
      <c r="L149" s="18">
        <v>12</v>
      </c>
      <c r="M149" s="18">
        <v>2.167</v>
      </c>
      <c r="N149" s="18">
        <v>1</v>
      </c>
      <c r="O149" s="18">
        <v>7</v>
      </c>
      <c r="P149" s="18">
        <v>40</v>
      </c>
    </row>
    <row r="151" spans="1:16" ht="11.25">
      <c r="A151" s="1" t="s">
        <v>190</v>
      </c>
      <c r="B151" s="3" t="s">
        <v>0</v>
      </c>
      <c r="C151" s="3" t="s">
        <v>1</v>
      </c>
      <c r="D151" s="3" t="s">
        <v>2</v>
      </c>
      <c r="E151" s="3" t="s">
        <v>3</v>
      </c>
      <c r="F151" s="3" t="s">
        <v>4</v>
      </c>
      <c r="G151" s="3" t="s">
        <v>5</v>
      </c>
      <c r="H151" s="3" t="s">
        <v>6</v>
      </c>
      <c r="I151" s="3" t="s">
        <v>7</v>
      </c>
      <c r="J151" s="3" t="s">
        <v>8</v>
      </c>
      <c r="K151" s="3" t="s">
        <v>9</v>
      </c>
      <c r="L151" s="3" t="s">
        <v>10</v>
      </c>
      <c r="M151" s="3" t="s">
        <v>11</v>
      </c>
      <c r="N151" s="3" t="s">
        <v>12</v>
      </c>
      <c r="O151" s="3" t="s">
        <v>13</v>
      </c>
      <c r="P151" s="3" t="s">
        <v>14</v>
      </c>
    </row>
    <row r="152" spans="1:16" ht="11.25">
      <c r="A152" s="16" t="s">
        <v>135</v>
      </c>
      <c r="B152" s="18">
        <v>4</v>
      </c>
      <c r="C152" s="18">
        <v>21</v>
      </c>
      <c r="D152" s="18">
        <v>53</v>
      </c>
      <c r="E152" s="18">
        <v>39.6</v>
      </c>
      <c r="F152" s="18">
        <v>15</v>
      </c>
      <c r="G152" s="18">
        <v>16</v>
      </c>
      <c r="H152" s="18">
        <v>93.8</v>
      </c>
      <c r="I152" s="18">
        <v>11</v>
      </c>
      <c r="J152" s="18">
        <v>15</v>
      </c>
      <c r="K152" s="18">
        <v>14</v>
      </c>
      <c r="L152" s="18">
        <v>4</v>
      </c>
      <c r="M152" s="18">
        <v>3.5</v>
      </c>
      <c r="N152" s="18">
        <v>1</v>
      </c>
      <c r="O152" s="18">
        <v>6</v>
      </c>
      <c r="P152" s="18">
        <v>68</v>
      </c>
    </row>
    <row r="153" spans="1:16" ht="11.25">
      <c r="A153" s="16" t="s">
        <v>136</v>
      </c>
      <c r="B153" s="18">
        <v>3</v>
      </c>
      <c r="C153" s="18">
        <v>15</v>
      </c>
      <c r="D153" s="18">
        <v>20</v>
      </c>
      <c r="E153" s="18">
        <v>75</v>
      </c>
      <c r="F153" s="18">
        <v>1</v>
      </c>
      <c r="G153" s="18">
        <v>1</v>
      </c>
      <c r="H153" s="18">
        <v>100</v>
      </c>
      <c r="I153" s="18">
        <v>0</v>
      </c>
      <c r="J153" s="18">
        <v>10</v>
      </c>
      <c r="K153" s="18">
        <v>1</v>
      </c>
      <c r="L153" s="18">
        <v>3</v>
      </c>
      <c r="M153" s="18">
        <v>0.333</v>
      </c>
      <c r="N153" s="18">
        <v>2</v>
      </c>
      <c r="O153" s="18">
        <v>2</v>
      </c>
      <c r="P153" s="18">
        <v>31</v>
      </c>
    </row>
    <row r="154" spans="1:16" ht="11.25">
      <c r="A154" s="16" t="s">
        <v>137</v>
      </c>
      <c r="B154" s="18">
        <v>3</v>
      </c>
      <c r="C154" s="18">
        <v>23</v>
      </c>
      <c r="D154" s="18">
        <v>50</v>
      </c>
      <c r="E154" s="18">
        <v>46</v>
      </c>
      <c r="F154" s="18">
        <v>10</v>
      </c>
      <c r="G154" s="18">
        <v>14</v>
      </c>
      <c r="H154" s="18">
        <v>71.4</v>
      </c>
      <c r="I154" s="18">
        <v>10</v>
      </c>
      <c r="J154" s="18">
        <v>20</v>
      </c>
      <c r="K154" s="18">
        <v>11</v>
      </c>
      <c r="L154" s="18">
        <v>10</v>
      </c>
      <c r="M154" s="18">
        <v>1.1</v>
      </c>
      <c r="N154" s="18">
        <v>0</v>
      </c>
      <c r="O154" s="18">
        <v>4</v>
      </c>
      <c r="P154" s="18">
        <v>66</v>
      </c>
    </row>
    <row r="155" spans="1:16" ht="11.25">
      <c r="A155" s="16" t="s">
        <v>138</v>
      </c>
      <c r="B155" s="18">
        <v>3</v>
      </c>
      <c r="C155" s="18">
        <v>6</v>
      </c>
      <c r="D155" s="18">
        <v>21</v>
      </c>
      <c r="E155" s="18">
        <v>28.6</v>
      </c>
      <c r="F155" s="18">
        <v>0</v>
      </c>
      <c r="G155" s="18">
        <v>0</v>
      </c>
      <c r="H155" s="18">
        <v>0</v>
      </c>
      <c r="I155" s="18">
        <v>0</v>
      </c>
      <c r="J155" s="18">
        <v>22</v>
      </c>
      <c r="K155" s="18">
        <v>4</v>
      </c>
      <c r="L155" s="18">
        <v>6</v>
      </c>
      <c r="M155" s="18">
        <v>0.667</v>
      </c>
      <c r="N155" s="18">
        <v>5</v>
      </c>
      <c r="O155" s="18">
        <v>1</v>
      </c>
      <c r="P155" s="18">
        <v>12</v>
      </c>
    </row>
    <row r="156" spans="1:16" ht="11.25">
      <c r="A156" s="16" t="s">
        <v>139</v>
      </c>
      <c r="B156" s="18">
        <v>4</v>
      </c>
      <c r="C156" s="18">
        <v>7</v>
      </c>
      <c r="D156" s="18">
        <v>33</v>
      </c>
      <c r="E156" s="18">
        <v>21.2</v>
      </c>
      <c r="F156" s="18">
        <v>6</v>
      </c>
      <c r="G156" s="18">
        <v>8</v>
      </c>
      <c r="H156" s="18">
        <v>75</v>
      </c>
      <c r="I156" s="18">
        <v>3</v>
      </c>
      <c r="J156" s="18">
        <v>25</v>
      </c>
      <c r="K156" s="18">
        <v>6</v>
      </c>
      <c r="L156" s="18">
        <v>6</v>
      </c>
      <c r="M156" s="18">
        <v>1</v>
      </c>
      <c r="N156" s="18">
        <v>3</v>
      </c>
      <c r="O156" s="18">
        <v>1</v>
      </c>
      <c r="P156" s="18">
        <v>23</v>
      </c>
    </row>
    <row r="157" spans="1:16" ht="11.25">
      <c r="A157" s="16" t="s">
        <v>140</v>
      </c>
      <c r="B157" s="18">
        <v>4</v>
      </c>
      <c r="C157" s="18">
        <v>20</v>
      </c>
      <c r="D157" s="18">
        <v>48</v>
      </c>
      <c r="E157" s="18">
        <v>41.7</v>
      </c>
      <c r="F157" s="18">
        <v>16</v>
      </c>
      <c r="G157" s="18">
        <v>22</v>
      </c>
      <c r="H157" s="18">
        <v>72.7</v>
      </c>
      <c r="I157" s="18">
        <v>5</v>
      </c>
      <c r="J157" s="18">
        <v>19</v>
      </c>
      <c r="K157" s="18">
        <v>13</v>
      </c>
      <c r="L157" s="18">
        <v>7</v>
      </c>
      <c r="M157" s="18">
        <v>1.857</v>
      </c>
      <c r="N157" s="18">
        <v>1</v>
      </c>
      <c r="O157" s="18">
        <v>1</v>
      </c>
      <c r="P157" s="18">
        <v>61</v>
      </c>
    </row>
    <row r="158" spans="1:16" ht="11.25">
      <c r="A158" s="16" t="s">
        <v>141</v>
      </c>
      <c r="B158" s="18">
        <v>3</v>
      </c>
      <c r="C158" s="18">
        <v>8</v>
      </c>
      <c r="D158" s="18">
        <v>23</v>
      </c>
      <c r="E158" s="18">
        <v>34.8</v>
      </c>
      <c r="F158" s="18">
        <v>2</v>
      </c>
      <c r="G158" s="18">
        <v>3</v>
      </c>
      <c r="H158" s="18">
        <v>66.7</v>
      </c>
      <c r="I158" s="18">
        <v>4</v>
      </c>
      <c r="J158" s="18">
        <v>21</v>
      </c>
      <c r="K158" s="18">
        <v>5</v>
      </c>
      <c r="L158" s="18">
        <v>2</v>
      </c>
      <c r="M158" s="18">
        <v>2.5</v>
      </c>
      <c r="N158" s="18">
        <v>0</v>
      </c>
      <c r="O158" s="18">
        <v>2</v>
      </c>
      <c r="P158" s="18">
        <v>22</v>
      </c>
    </row>
    <row r="159" spans="1:16" ht="11.25">
      <c r="A159" s="16" t="s">
        <v>142</v>
      </c>
      <c r="B159" s="18">
        <v>3</v>
      </c>
      <c r="C159" s="18">
        <v>29</v>
      </c>
      <c r="D159" s="18">
        <v>49</v>
      </c>
      <c r="E159" s="18">
        <v>59.2</v>
      </c>
      <c r="F159" s="18">
        <v>20</v>
      </c>
      <c r="G159" s="18">
        <v>24</v>
      </c>
      <c r="H159" s="18">
        <v>83.3</v>
      </c>
      <c r="I159" s="18">
        <v>3</v>
      </c>
      <c r="J159" s="18">
        <v>13</v>
      </c>
      <c r="K159" s="18">
        <v>9</v>
      </c>
      <c r="L159" s="18">
        <v>8</v>
      </c>
      <c r="M159" s="18">
        <v>1.125</v>
      </c>
      <c r="N159" s="18">
        <v>3</v>
      </c>
      <c r="O159" s="18">
        <v>2</v>
      </c>
      <c r="P159" s="18">
        <v>81</v>
      </c>
    </row>
    <row r="161" spans="1:16" ht="11.25">
      <c r="A161" s="1" t="s">
        <v>191</v>
      </c>
      <c r="B161" s="3" t="s">
        <v>0</v>
      </c>
      <c r="C161" s="3" t="s">
        <v>1</v>
      </c>
      <c r="D161" s="3" t="s">
        <v>2</v>
      </c>
      <c r="E161" s="3" t="s">
        <v>3</v>
      </c>
      <c r="F161" s="3" t="s">
        <v>4</v>
      </c>
      <c r="G161" s="3" t="s">
        <v>5</v>
      </c>
      <c r="H161" s="3" t="s">
        <v>6</v>
      </c>
      <c r="I161" s="3" t="s">
        <v>7</v>
      </c>
      <c r="J161" s="3" t="s">
        <v>8</v>
      </c>
      <c r="K161" s="3" t="s">
        <v>9</v>
      </c>
      <c r="L161" s="3" t="s">
        <v>10</v>
      </c>
      <c r="M161" s="3" t="s">
        <v>11</v>
      </c>
      <c r="N161" s="3" t="s">
        <v>12</v>
      </c>
      <c r="O161" s="3" t="s">
        <v>13</v>
      </c>
      <c r="P161" s="3" t="s">
        <v>14</v>
      </c>
    </row>
    <row r="162" spans="1:16" ht="11.25">
      <c r="A162" s="16" t="s">
        <v>143</v>
      </c>
      <c r="B162" s="18">
        <v>4</v>
      </c>
      <c r="C162" s="18">
        <v>13</v>
      </c>
      <c r="D162" s="18">
        <v>40</v>
      </c>
      <c r="E162" s="18">
        <v>32.5</v>
      </c>
      <c r="F162" s="18">
        <v>12</v>
      </c>
      <c r="G162" s="18">
        <v>16</v>
      </c>
      <c r="H162" s="18">
        <v>75</v>
      </c>
      <c r="I162" s="18">
        <v>1</v>
      </c>
      <c r="J162" s="18">
        <v>12</v>
      </c>
      <c r="K162" s="18">
        <v>13</v>
      </c>
      <c r="L162" s="18">
        <v>7</v>
      </c>
      <c r="M162" s="18">
        <v>1.857</v>
      </c>
      <c r="N162" s="18">
        <v>0</v>
      </c>
      <c r="O162" s="18">
        <v>2</v>
      </c>
      <c r="P162" s="18">
        <v>39</v>
      </c>
    </row>
    <row r="163" spans="1:16" ht="11.25">
      <c r="A163" s="16" t="s">
        <v>144</v>
      </c>
      <c r="B163" s="18">
        <v>3</v>
      </c>
      <c r="C163" s="18">
        <v>29</v>
      </c>
      <c r="D163" s="18">
        <v>52</v>
      </c>
      <c r="E163" s="18">
        <v>55.8</v>
      </c>
      <c r="F163" s="18">
        <v>31</v>
      </c>
      <c r="G163" s="18">
        <v>38</v>
      </c>
      <c r="H163" s="18">
        <v>81.6</v>
      </c>
      <c r="I163" s="18">
        <v>0</v>
      </c>
      <c r="J163" s="18">
        <v>31</v>
      </c>
      <c r="K163" s="18">
        <v>7</v>
      </c>
      <c r="L163" s="18">
        <v>10</v>
      </c>
      <c r="M163" s="18">
        <v>0.7</v>
      </c>
      <c r="N163" s="18">
        <v>14</v>
      </c>
      <c r="O163" s="18">
        <v>6</v>
      </c>
      <c r="P163" s="18">
        <v>89</v>
      </c>
    </row>
    <row r="164" spans="1:16" ht="11.25">
      <c r="A164" s="16" t="s">
        <v>145</v>
      </c>
      <c r="B164" s="18">
        <v>2</v>
      </c>
      <c r="C164" s="18">
        <v>15</v>
      </c>
      <c r="D164" s="18">
        <v>40</v>
      </c>
      <c r="E164" s="18">
        <v>37.5</v>
      </c>
      <c r="F164" s="18">
        <v>11</v>
      </c>
      <c r="G164" s="18">
        <v>14</v>
      </c>
      <c r="H164" s="18">
        <v>78.6</v>
      </c>
      <c r="I164" s="18">
        <v>2</v>
      </c>
      <c r="J164" s="18">
        <v>7</v>
      </c>
      <c r="K164" s="18">
        <v>8</v>
      </c>
      <c r="L164" s="18">
        <v>7</v>
      </c>
      <c r="M164" s="18">
        <v>1.143</v>
      </c>
      <c r="N164" s="18">
        <v>1</v>
      </c>
      <c r="O164" s="18">
        <v>1</v>
      </c>
      <c r="P164" s="18">
        <v>43</v>
      </c>
    </row>
    <row r="165" spans="1:16" ht="11.25">
      <c r="A165" s="16" t="s">
        <v>146</v>
      </c>
      <c r="B165" s="18">
        <v>3</v>
      </c>
      <c r="C165" s="18">
        <v>5</v>
      </c>
      <c r="D165" s="18">
        <v>9</v>
      </c>
      <c r="E165" s="18">
        <v>55.6</v>
      </c>
      <c r="F165" s="18">
        <v>4</v>
      </c>
      <c r="G165" s="18">
        <v>4</v>
      </c>
      <c r="H165" s="18">
        <v>100</v>
      </c>
      <c r="I165" s="18">
        <v>0</v>
      </c>
      <c r="J165" s="18">
        <v>20</v>
      </c>
      <c r="K165" s="18">
        <v>4</v>
      </c>
      <c r="L165" s="18">
        <v>5</v>
      </c>
      <c r="M165" s="18">
        <v>0.8</v>
      </c>
      <c r="N165" s="18">
        <v>9</v>
      </c>
      <c r="O165" s="18">
        <v>0</v>
      </c>
      <c r="P165" s="18">
        <v>14</v>
      </c>
    </row>
    <row r="166" spans="1:16" ht="11.25">
      <c r="A166" s="16" t="s">
        <v>147</v>
      </c>
      <c r="B166" s="18">
        <v>3</v>
      </c>
      <c r="C166" s="18">
        <v>21</v>
      </c>
      <c r="D166" s="18">
        <v>59</v>
      </c>
      <c r="E166" s="18">
        <v>35.6</v>
      </c>
      <c r="F166" s="18">
        <v>35</v>
      </c>
      <c r="G166" s="18">
        <v>45</v>
      </c>
      <c r="H166" s="18">
        <v>77.8</v>
      </c>
      <c r="I166" s="18">
        <v>3</v>
      </c>
      <c r="J166" s="18">
        <v>7</v>
      </c>
      <c r="K166" s="18">
        <v>34</v>
      </c>
      <c r="L166" s="18">
        <v>13</v>
      </c>
      <c r="M166" s="18">
        <v>2.615</v>
      </c>
      <c r="N166" s="18">
        <v>1</v>
      </c>
      <c r="O166" s="18">
        <v>10</v>
      </c>
      <c r="P166" s="18">
        <v>80</v>
      </c>
    </row>
    <row r="167" spans="1:16" ht="11.25">
      <c r="A167" s="16" t="s">
        <v>148</v>
      </c>
      <c r="B167" s="18">
        <v>4</v>
      </c>
      <c r="C167" s="18">
        <v>30</v>
      </c>
      <c r="D167" s="18">
        <v>63</v>
      </c>
      <c r="E167" s="18">
        <v>47.6</v>
      </c>
      <c r="F167" s="18">
        <v>20</v>
      </c>
      <c r="G167" s="18">
        <v>25</v>
      </c>
      <c r="H167" s="18">
        <v>80</v>
      </c>
      <c r="I167" s="18">
        <v>9</v>
      </c>
      <c r="J167" s="18">
        <v>13</v>
      </c>
      <c r="K167" s="18">
        <v>10</v>
      </c>
      <c r="L167" s="18">
        <v>7</v>
      </c>
      <c r="M167" s="18">
        <v>1.429</v>
      </c>
      <c r="N167" s="18">
        <v>0</v>
      </c>
      <c r="O167" s="18">
        <v>4</v>
      </c>
      <c r="P167" s="18">
        <v>89</v>
      </c>
    </row>
    <row r="168" spans="1:16" ht="11.25">
      <c r="A168" s="16" t="s">
        <v>149</v>
      </c>
      <c r="B168" s="18">
        <v>4</v>
      </c>
      <c r="C168" s="18">
        <v>23</v>
      </c>
      <c r="D168" s="18">
        <v>39</v>
      </c>
      <c r="E168" s="18">
        <v>59</v>
      </c>
      <c r="F168" s="18">
        <v>5</v>
      </c>
      <c r="G168" s="18">
        <v>8</v>
      </c>
      <c r="H168" s="18">
        <v>62.5</v>
      </c>
      <c r="I168" s="18">
        <v>0</v>
      </c>
      <c r="J168" s="18">
        <v>34</v>
      </c>
      <c r="K168" s="18">
        <v>3</v>
      </c>
      <c r="L168" s="18">
        <v>8</v>
      </c>
      <c r="M168" s="18">
        <v>0.375</v>
      </c>
      <c r="N168" s="18">
        <v>6</v>
      </c>
      <c r="O168" s="18">
        <v>3</v>
      </c>
      <c r="P168" s="18">
        <v>51</v>
      </c>
    </row>
    <row r="169" spans="1:16" ht="11.25">
      <c r="A169" s="16" t="s">
        <v>150</v>
      </c>
      <c r="B169" s="18">
        <v>4</v>
      </c>
      <c r="C169" s="18">
        <v>32</v>
      </c>
      <c r="D169" s="18">
        <v>65</v>
      </c>
      <c r="E169" s="18">
        <v>49.2</v>
      </c>
      <c r="F169" s="18">
        <v>16</v>
      </c>
      <c r="G169" s="18">
        <v>18</v>
      </c>
      <c r="H169" s="18">
        <v>88.9</v>
      </c>
      <c r="I169" s="18">
        <v>14</v>
      </c>
      <c r="J169" s="18">
        <v>27</v>
      </c>
      <c r="K169" s="18">
        <v>15</v>
      </c>
      <c r="L169" s="18">
        <v>7</v>
      </c>
      <c r="M169" s="18">
        <v>2.143</v>
      </c>
      <c r="N169" s="18">
        <v>0</v>
      </c>
      <c r="O169" s="18">
        <v>6</v>
      </c>
      <c r="P169" s="18">
        <v>94</v>
      </c>
    </row>
    <row r="171" spans="1:16" ht="11.25">
      <c r="A171" s="1" t="s">
        <v>192</v>
      </c>
      <c r="B171" s="3" t="s">
        <v>0</v>
      </c>
      <c r="C171" s="3" t="s">
        <v>1</v>
      </c>
      <c r="D171" s="3" t="s">
        <v>2</v>
      </c>
      <c r="E171" s="3" t="s">
        <v>3</v>
      </c>
      <c r="F171" s="3" t="s">
        <v>4</v>
      </c>
      <c r="G171" s="3" t="s">
        <v>5</v>
      </c>
      <c r="H171" s="3" t="s">
        <v>6</v>
      </c>
      <c r="I171" s="3" t="s">
        <v>7</v>
      </c>
      <c r="J171" s="3" t="s">
        <v>8</v>
      </c>
      <c r="K171" s="3" t="s">
        <v>9</v>
      </c>
      <c r="L171" s="3" t="s">
        <v>10</v>
      </c>
      <c r="M171" s="3" t="s">
        <v>11</v>
      </c>
      <c r="N171" s="3" t="s">
        <v>12</v>
      </c>
      <c r="O171" s="3" t="s">
        <v>13</v>
      </c>
      <c r="P171" s="3" t="s">
        <v>14</v>
      </c>
    </row>
    <row r="172" spans="1:16" ht="11.25">
      <c r="A172" s="16" t="s">
        <v>151</v>
      </c>
      <c r="B172" s="18">
        <v>4</v>
      </c>
      <c r="C172" s="18">
        <v>30</v>
      </c>
      <c r="D172" s="18">
        <v>57</v>
      </c>
      <c r="E172" s="18">
        <v>52.6</v>
      </c>
      <c r="F172" s="18">
        <v>18</v>
      </c>
      <c r="G172" s="18">
        <v>21</v>
      </c>
      <c r="H172" s="18">
        <v>85.7</v>
      </c>
      <c r="I172" s="18">
        <v>2</v>
      </c>
      <c r="J172" s="18">
        <v>10</v>
      </c>
      <c r="K172" s="18">
        <v>26</v>
      </c>
      <c r="L172" s="18">
        <v>12</v>
      </c>
      <c r="M172" s="18">
        <v>2.167</v>
      </c>
      <c r="N172" s="18">
        <v>0</v>
      </c>
      <c r="O172" s="18">
        <v>9</v>
      </c>
      <c r="P172" s="18">
        <v>80</v>
      </c>
    </row>
    <row r="173" spans="1:16" ht="11.25">
      <c r="A173" s="16" t="s">
        <v>152</v>
      </c>
      <c r="B173" s="18">
        <v>4</v>
      </c>
      <c r="C173" s="18">
        <v>26</v>
      </c>
      <c r="D173" s="18">
        <v>62</v>
      </c>
      <c r="E173" s="18">
        <v>41.9</v>
      </c>
      <c r="F173" s="18">
        <v>26</v>
      </c>
      <c r="G173" s="18">
        <v>29</v>
      </c>
      <c r="H173" s="18">
        <v>89.7</v>
      </c>
      <c r="I173" s="18">
        <v>1</v>
      </c>
      <c r="J173" s="18">
        <v>17</v>
      </c>
      <c r="K173" s="18">
        <v>17</v>
      </c>
      <c r="L173" s="18">
        <v>12</v>
      </c>
      <c r="M173" s="18">
        <v>1.417</v>
      </c>
      <c r="N173" s="18">
        <v>0</v>
      </c>
      <c r="O173" s="18">
        <v>6</v>
      </c>
      <c r="P173" s="18">
        <v>79</v>
      </c>
    </row>
    <row r="174" spans="1:16" ht="11.25">
      <c r="A174" s="16" t="s">
        <v>153</v>
      </c>
      <c r="B174" s="18">
        <v>4</v>
      </c>
      <c r="C174" s="18">
        <v>15</v>
      </c>
      <c r="D174" s="18">
        <v>33</v>
      </c>
      <c r="E174" s="18">
        <v>45.5</v>
      </c>
      <c r="F174" s="18">
        <v>4</v>
      </c>
      <c r="G174" s="18">
        <v>4</v>
      </c>
      <c r="H174" s="18">
        <v>100</v>
      </c>
      <c r="I174" s="18">
        <v>4</v>
      </c>
      <c r="J174" s="18">
        <v>7</v>
      </c>
      <c r="K174" s="18">
        <v>8</v>
      </c>
      <c r="L174" s="18">
        <v>1</v>
      </c>
      <c r="M174" s="18">
        <v>8</v>
      </c>
      <c r="N174" s="18">
        <v>0</v>
      </c>
      <c r="O174" s="18">
        <v>3</v>
      </c>
      <c r="P174" s="18">
        <v>38</v>
      </c>
    </row>
    <row r="175" spans="1:16" ht="11.25">
      <c r="A175" s="16" t="s">
        <v>154</v>
      </c>
      <c r="B175" s="18">
        <v>3</v>
      </c>
      <c r="C175" s="18">
        <v>16</v>
      </c>
      <c r="D175" s="18">
        <v>29</v>
      </c>
      <c r="E175" s="18">
        <v>55.2</v>
      </c>
      <c r="F175" s="18">
        <v>2</v>
      </c>
      <c r="G175" s="18">
        <v>2</v>
      </c>
      <c r="H175" s="18">
        <v>100</v>
      </c>
      <c r="I175" s="18">
        <v>4</v>
      </c>
      <c r="J175" s="18">
        <v>11</v>
      </c>
      <c r="K175" s="18">
        <v>29</v>
      </c>
      <c r="L175" s="18">
        <v>7</v>
      </c>
      <c r="M175" s="18">
        <v>4.143</v>
      </c>
      <c r="N175" s="18">
        <v>0</v>
      </c>
      <c r="O175" s="18">
        <v>3</v>
      </c>
      <c r="P175" s="18">
        <v>38</v>
      </c>
    </row>
    <row r="176" spans="1:16" ht="11.25">
      <c r="A176" s="16" t="s">
        <v>155</v>
      </c>
      <c r="B176" s="18">
        <v>4</v>
      </c>
      <c r="C176" s="18">
        <v>44</v>
      </c>
      <c r="D176" s="18">
        <v>66</v>
      </c>
      <c r="E176" s="18">
        <v>66.7</v>
      </c>
      <c r="F176" s="18">
        <v>12</v>
      </c>
      <c r="G176" s="18">
        <v>34</v>
      </c>
      <c r="H176" s="18">
        <v>35.3</v>
      </c>
      <c r="I176" s="18">
        <v>0</v>
      </c>
      <c r="J176" s="18">
        <v>45</v>
      </c>
      <c r="K176" s="18">
        <v>12</v>
      </c>
      <c r="L176" s="18">
        <v>18</v>
      </c>
      <c r="M176" s="18">
        <v>0.667</v>
      </c>
      <c r="N176" s="18">
        <v>11</v>
      </c>
      <c r="O176" s="18">
        <v>4</v>
      </c>
      <c r="P176" s="18">
        <v>100</v>
      </c>
    </row>
    <row r="177" spans="1:16" ht="11.25">
      <c r="A177" s="16" t="s">
        <v>156</v>
      </c>
      <c r="B177" s="18">
        <v>4</v>
      </c>
      <c r="C177" s="18">
        <v>29</v>
      </c>
      <c r="D177" s="18">
        <v>57</v>
      </c>
      <c r="E177" s="18">
        <v>50.9</v>
      </c>
      <c r="F177" s="18">
        <v>13</v>
      </c>
      <c r="G177" s="18">
        <v>18</v>
      </c>
      <c r="H177" s="18">
        <v>72.2</v>
      </c>
      <c r="I177" s="18">
        <v>0</v>
      </c>
      <c r="J177" s="18">
        <v>36</v>
      </c>
      <c r="K177" s="18">
        <v>7</v>
      </c>
      <c r="L177" s="18">
        <v>7</v>
      </c>
      <c r="M177" s="18">
        <v>1</v>
      </c>
      <c r="N177" s="18">
        <v>3</v>
      </c>
      <c r="O177" s="18">
        <v>3</v>
      </c>
      <c r="P177" s="18">
        <v>71</v>
      </c>
    </row>
    <row r="178" spans="1:16" ht="11.25">
      <c r="A178" s="16" t="s">
        <v>157</v>
      </c>
      <c r="B178" s="18">
        <v>3</v>
      </c>
      <c r="C178" s="18">
        <v>13</v>
      </c>
      <c r="D178" s="18">
        <v>24</v>
      </c>
      <c r="E178" s="18">
        <v>54.2</v>
      </c>
      <c r="F178" s="18">
        <v>13</v>
      </c>
      <c r="G178" s="18">
        <v>14</v>
      </c>
      <c r="H178" s="18">
        <v>92.9</v>
      </c>
      <c r="I178" s="18">
        <v>0</v>
      </c>
      <c r="J178" s="18">
        <v>15</v>
      </c>
      <c r="K178" s="18">
        <v>2</v>
      </c>
      <c r="L178" s="18">
        <v>3</v>
      </c>
      <c r="M178" s="18">
        <v>0.667</v>
      </c>
      <c r="N178" s="18">
        <v>3</v>
      </c>
      <c r="O178" s="18">
        <v>1</v>
      </c>
      <c r="P178" s="18">
        <v>39</v>
      </c>
    </row>
    <row r="179" spans="1:16" ht="11.25">
      <c r="A179" s="16" t="s">
        <v>158</v>
      </c>
      <c r="B179" s="18">
        <v>3</v>
      </c>
      <c r="C179" s="18">
        <v>17</v>
      </c>
      <c r="D179" s="18">
        <v>34</v>
      </c>
      <c r="E179" s="18">
        <v>50</v>
      </c>
      <c r="F179" s="18">
        <v>2</v>
      </c>
      <c r="G179" s="18">
        <v>2</v>
      </c>
      <c r="H179" s="18">
        <v>100</v>
      </c>
      <c r="I179" s="18">
        <v>0</v>
      </c>
      <c r="J179" s="18">
        <v>20</v>
      </c>
      <c r="K179" s="18">
        <v>1</v>
      </c>
      <c r="L179" s="18">
        <v>7</v>
      </c>
      <c r="M179" s="18">
        <v>0.143</v>
      </c>
      <c r="N179" s="18">
        <v>3</v>
      </c>
      <c r="O179" s="18">
        <v>0</v>
      </c>
      <c r="P179" s="18">
        <v>36</v>
      </c>
    </row>
    <row r="181" spans="1:16" ht="11.25">
      <c r="A181" s="1" t="s">
        <v>193</v>
      </c>
      <c r="B181" s="3" t="s">
        <v>0</v>
      </c>
      <c r="C181" s="3" t="s">
        <v>1</v>
      </c>
      <c r="D181" s="3" t="s">
        <v>2</v>
      </c>
      <c r="E181" s="3" t="s">
        <v>3</v>
      </c>
      <c r="F181" s="3" t="s">
        <v>4</v>
      </c>
      <c r="G181" s="3" t="s">
        <v>5</v>
      </c>
      <c r="H181" s="3" t="s">
        <v>6</v>
      </c>
      <c r="I181" s="3" t="s">
        <v>7</v>
      </c>
      <c r="J181" s="3" t="s">
        <v>8</v>
      </c>
      <c r="K181" s="3" t="s">
        <v>9</v>
      </c>
      <c r="L181" s="3" t="s">
        <v>10</v>
      </c>
      <c r="M181" s="3" t="s">
        <v>11</v>
      </c>
      <c r="N181" s="3" t="s">
        <v>12</v>
      </c>
      <c r="O181" s="3" t="s">
        <v>13</v>
      </c>
      <c r="P181" s="3" t="s">
        <v>14</v>
      </c>
    </row>
    <row r="182" spans="1:16" ht="11.25">
      <c r="A182" s="16" t="s">
        <v>160</v>
      </c>
      <c r="B182" s="18">
        <v>4</v>
      </c>
      <c r="C182" s="18">
        <v>16</v>
      </c>
      <c r="D182" s="18">
        <v>37</v>
      </c>
      <c r="E182" s="18">
        <v>43.2</v>
      </c>
      <c r="F182" s="18">
        <v>11</v>
      </c>
      <c r="G182" s="18">
        <v>12</v>
      </c>
      <c r="H182" s="18">
        <v>91.7</v>
      </c>
      <c r="I182" s="18">
        <v>0</v>
      </c>
      <c r="J182" s="18">
        <v>16</v>
      </c>
      <c r="K182" s="18">
        <v>6</v>
      </c>
      <c r="L182" s="18">
        <v>7</v>
      </c>
      <c r="M182" s="18">
        <v>0.857</v>
      </c>
      <c r="N182" s="18">
        <v>7</v>
      </c>
      <c r="O182" s="18">
        <v>1</v>
      </c>
      <c r="P182" s="18">
        <v>43</v>
      </c>
    </row>
    <row r="183" spans="1:16" ht="11.25">
      <c r="A183" s="16" t="s">
        <v>161</v>
      </c>
      <c r="B183" s="18">
        <v>3</v>
      </c>
      <c r="C183" s="18">
        <v>5</v>
      </c>
      <c r="D183" s="18">
        <v>28</v>
      </c>
      <c r="E183" s="18">
        <v>17.9</v>
      </c>
      <c r="F183" s="18">
        <v>1</v>
      </c>
      <c r="G183" s="18">
        <v>2</v>
      </c>
      <c r="H183" s="18">
        <v>50</v>
      </c>
      <c r="I183" s="18">
        <v>0</v>
      </c>
      <c r="J183" s="18">
        <v>28</v>
      </c>
      <c r="K183" s="18">
        <v>5</v>
      </c>
      <c r="L183" s="18">
        <v>2</v>
      </c>
      <c r="M183" s="18">
        <v>2.5</v>
      </c>
      <c r="N183" s="18">
        <v>2</v>
      </c>
      <c r="O183" s="18">
        <v>1</v>
      </c>
      <c r="P183" s="18">
        <v>11</v>
      </c>
    </row>
    <row r="184" spans="1:16" ht="11.25">
      <c r="A184" s="16" t="s">
        <v>162</v>
      </c>
      <c r="B184" s="18">
        <v>4</v>
      </c>
      <c r="C184" s="18">
        <v>12</v>
      </c>
      <c r="D184" s="18">
        <v>21</v>
      </c>
      <c r="E184" s="18">
        <v>57.1</v>
      </c>
      <c r="F184" s="18">
        <v>2</v>
      </c>
      <c r="G184" s="18">
        <v>3</v>
      </c>
      <c r="H184" s="18">
        <v>66.7</v>
      </c>
      <c r="I184" s="18">
        <v>0</v>
      </c>
      <c r="J184" s="18">
        <v>9</v>
      </c>
      <c r="K184" s="18">
        <v>25</v>
      </c>
      <c r="L184" s="18">
        <v>8</v>
      </c>
      <c r="M184" s="18">
        <v>3.125</v>
      </c>
      <c r="N184" s="18">
        <v>0</v>
      </c>
      <c r="O184" s="18">
        <v>3</v>
      </c>
      <c r="P184" s="18">
        <v>26</v>
      </c>
    </row>
    <row r="185" spans="1:16" ht="11.25">
      <c r="A185" s="16" t="s">
        <v>224</v>
      </c>
      <c r="B185" s="18">
        <v>3</v>
      </c>
      <c r="C185" s="18">
        <v>5</v>
      </c>
      <c r="D185" s="18">
        <v>14</v>
      </c>
      <c r="E185" s="18">
        <v>35.7</v>
      </c>
      <c r="F185" s="18">
        <v>4</v>
      </c>
      <c r="G185" s="18">
        <v>5</v>
      </c>
      <c r="H185" s="18">
        <v>80</v>
      </c>
      <c r="I185" s="18">
        <v>0</v>
      </c>
      <c r="J185" s="18">
        <v>6</v>
      </c>
      <c r="K185" s="18">
        <v>5</v>
      </c>
      <c r="L185" s="18">
        <v>3</v>
      </c>
      <c r="M185" s="18">
        <v>1.667</v>
      </c>
      <c r="N185" s="18">
        <v>0</v>
      </c>
      <c r="O185" s="18">
        <v>2</v>
      </c>
      <c r="P185" s="18">
        <v>14</v>
      </c>
    </row>
    <row r="186" spans="1:16" ht="11.25">
      <c r="A186" s="16" t="s">
        <v>163</v>
      </c>
      <c r="B186" s="18">
        <v>3</v>
      </c>
      <c r="C186" s="18">
        <v>13</v>
      </c>
      <c r="D186" s="18">
        <v>28</v>
      </c>
      <c r="E186" s="18">
        <v>46.4</v>
      </c>
      <c r="F186" s="18">
        <v>6</v>
      </c>
      <c r="G186" s="18">
        <v>10</v>
      </c>
      <c r="H186" s="18">
        <v>60</v>
      </c>
      <c r="I186" s="18">
        <v>2</v>
      </c>
      <c r="J186" s="18">
        <v>19</v>
      </c>
      <c r="K186" s="18">
        <v>3</v>
      </c>
      <c r="L186" s="18">
        <v>6</v>
      </c>
      <c r="M186" s="18">
        <v>0.5</v>
      </c>
      <c r="N186" s="18">
        <v>5</v>
      </c>
      <c r="O186" s="18">
        <v>1</v>
      </c>
      <c r="P186" s="18">
        <v>34</v>
      </c>
    </row>
    <row r="187" spans="1:16" ht="11.25">
      <c r="A187" s="16" t="s">
        <v>164</v>
      </c>
      <c r="B187" s="18">
        <v>3</v>
      </c>
      <c r="C187" s="18">
        <v>6</v>
      </c>
      <c r="D187" s="18">
        <v>14</v>
      </c>
      <c r="E187" s="18">
        <v>42.9</v>
      </c>
      <c r="F187" s="18">
        <v>2</v>
      </c>
      <c r="G187" s="18">
        <v>4</v>
      </c>
      <c r="H187" s="18">
        <v>50</v>
      </c>
      <c r="I187" s="18">
        <v>0</v>
      </c>
      <c r="J187" s="18">
        <v>4</v>
      </c>
      <c r="K187" s="18">
        <v>7</v>
      </c>
      <c r="L187" s="18">
        <v>5</v>
      </c>
      <c r="M187" s="18">
        <v>1.4</v>
      </c>
      <c r="N187" s="18">
        <v>0</v>
      </c>
      <c r="O187" s="18">
        <v>5</v>
      </c>
      <c r="P187" s="18">
        <v>14</v>
      </c>
    </row>
    <row r="188" spans="1:16" ht="11.25">
      <c r="A188" s="16" t="s">
        <v>165</v>
      </c>
      <c r="B188" s="18">
        <v>3</v>
      </c>
      <c r="C188" s="18">
        <v>14</v>
      </c>
      <c r="D188" s="18">
        <v>33</v>
      </c>
      <c r="E188" s="18">
        <v>42.4</v>
      </c>
      <c r="F188" s="18">
        <v>6</v>
      </c>
      <c r="G188" s="18">
        <v>7</v>
      </c>
      <c r="H188" s="18">
        <v>85.7</v>
      </c>
      <c r="I188" s="18">
        <v>1</v>
      </c>
      <c r="J188" s="18">
        <v>12</v>
      </c>
      <c r="K188" s="18">
        <v>9</v>
      </c>
      <c r="L188" s="18">
        <v>8</v>
      </c>
      <c r="M188" s="18">
        <v>1.125</v>
      </c>
      <c r="N188" s="18">
        <v>1</v>
      </c>
      <c r="O188" s="18">
        <v>6</v>
      </c>
      <c r="P188" s="18">
        <v>35</v>
      </c>
    </row>
    <row r="189" spans="1:16" ht="11.25">
      <c r="A189" s="16" t="s">
        <v>166</v>
      </c>
      <c r="B189" s="18">
        <v>3</v>
      </c>
      <c r="C189" s="18">
        <v>8</v>
      </c>
      <c r="D189" s="18">
        <v>14</v>
      </c>
      <c r="E189" s="18">
        <v>57.1</v>
      </c>
      <c r="F189" s="18">
        <v>1</v>
      </c>
      <c r="G189" s="18">
        <v>3</v>
      </c>
      <c r="H189" s="18">
        <v>33.3</v>
      </c>
      <c r="I189" s="18">
        <v>0</v>
      </c>
      <c r="J189" s="18">
        <v>19</v>
      </c>
      <c r="K189" s="18">
        <v>1</v>
      </c>
      <c r="L189" s="18">
        <v>1</v>
      </c>
      <c r="M189" s="18">
        <v>1</v>
      </c>
      <c r="N189" s="18">
        <v>4</v>
      </c>
      <c r="O189" s="18">
        <v>2</v>
      </c>
      <c r="P189" s="18">
        <v>17</v>
      </c>
    </row>
    <row r="191" spans="1:16" ht="11.25">
      <c r="A191" s="1" t="s">
        <v>194</v>
      </c>
      <c r="B191" s="3" t="s">
        <v>0</v>
      </c>
      <c r="C191" s="3" t="s">
        <v>1</v>
      </c>
      <c r="D191" s="3" t="s">
        <v>2</v>
      </c>
      <c r="E191" s="3" t="s">
        <v>3</v>
      </c>
      <c r="F191" s="3" t="s">
        <v>4</v>
      </c>
      <c r="G191" s="3" t="s">
        <v>5</v>
      </c>
      <c r="H191" s="3" t="s">
        <v>6</v>
      </c>
      <c r="I191" s="3" t="s">
        <v>7</v>
      </c>
      <c r="J191" s="3" t="s">
        <v>8</v>
      </c>
      <c r="K191" s="3" t="s">
        <v>9</v>
      </c>
      <c r="L191" s="3" t="s">
        <v>10</v>
      </c>
      <c r="M191" s="3" t="s">
        <v>11</v>
      </c>
      <c r="N191" s="3" t="s">
        <v>12</v>
      </c>
      <c r="O191" s="3" t="s">
        <v>13</v>
      </c>
      <c r="P191" s="3" t="s">
        <v>14</v>
      </c>
    </row>
    <row r="192" spans="1:16" ht="11.25">
      <c r="A192" s="16" t="s">
        <v>167</v>
      </c>
      <c r="B192" s="18">
        <v>4</v>
      </c>
      <c r="C192" s="18">
        <v>27</v>
      </c>
      <c r="D192" s="18">
        <v>57</v>
      </c>
      <c r="E192" s="18">
        <v>47.4</v>
      </c>
      <c r="F192" s="18">
        <v>18</v>
      </c>
      <c r="G192" s="18">
        <v>23</v>
      </c>
      <c r="H192" s="18">
        <v>78.3</v>
      </c>
      <c r="I192" s="18">
        <v>9</v>
      </c>
      <c r="J192" s="18">
        <v>22</v>
      </c>
      <c r="K192" s="18">
        <v>28</v>
      </c>
      <c r="L192" s="18">
        <v>7</v>
      </c>
      <c r="M192" s="18">
        <v>4</v>
      </c>
      <c r="N192" s="18">
        <v>0</v>
      </c>
      <c r="O192" s="18">
        <v>5</v>
      </c>
      <c r="P192" s="18">
        <v>81</v>
      </c>
    </row>
    <row r="193" spans="1:16" ht="11.25">
      <c r="A193" s="16" t="s">
        <v>168</v>
      </c>
      <c r="B193" s="18">
        <v>3</v>
      </c>
      <c r="C193" s="18">
        <v>16</v>
      </c>
      <c r="D193" s="18">
        <v>32</v>
      </c>
      <c r="E193" s="18">
        <v>50</v>
      </c>
      <c r="F193" s="18">
        <v>11</v>
      </c>
      <c r="G193" s="18">
        <v>12</v>
      </c>
      <c r="H193" s="18">
        <v>91.7</v>
      </c>
      <c r="I193" s="18">
        <v>0</v>
      </c>
      <c r="J193" s="18">
        <v>39</v>
      </c>
      <c r="K193" s="18">
        <v>4</v>
      </c>
      <c r="L193" s="18">
        <v>8</v>
      </c>
      <c r="M193" s="18">
        <v>0.5</v>
      </c>
      <c r="N193" s="18">
        <v>0</v>
      </c>
      <c r="O193" s="18">
        <v>0</v>
      </c>
      <c r="P193" s="18">
        <v>43</v>
      </c>
    </row>
    <row r="194" spans="1:16" ht="11.25">
      <c r="A194" s="16" t="s">
        <v>225</v>
      </c>
      <c r="B194" s="18">
        <v>4</v>
      </c>
      <c r="C194" s="18">
        <v>28</v>
      </c>
      <c r="D194" s="18">
        <v>57</v>
      </c>
      <c r="E194" s="18">
        <v>49.1</v>
      </c>
      <c r="F194" s="18">
        <v>15</v>
      </c>
      <c r="G194" s="18">
        <v>20</v>
      </c>
      <c r="H194" s="18">
        <v>75</v>
      </c>
      <c r="I194" s="18">
        <v>0</v>
      </c>
      <c r="J194" s="18">
        <v>28</v>
      </c>
      <c r="K194" s="18">
        <v>10</v>
      </c>
      <c r="L194" s="18">
        <v>7</v>
      </c>
      <c r="M194" s="18">
        <v>1.429</v>
      </c>
      <c r="N194" s="18">
        <v>1</v>
      </c>
      <c r="O194" s="18">
        <v>2</v>
      </c>
      <c r="P194" s="18">
        <v>71</v>
      </c>
    </row>
    <row r="195" spans="1:16" ht="11.25">
      <c r="A195" s="16" t="s">
        <v>170</v>
      </c>
      <c r="B195" s="18">
        <v>3</v>
      </c>
      <c r="C195" s="18">
        <v>8</v>
      </c>
      <c r="D195" s="18">
        <v>24</v>
      </c>
      <c r="E195" s="18">
        <v>33.3</v>
      </c>
      <c r="F195" s="18">
        <v>3</v>
      </c>
      <c r="G195" s="18">
        <v>4</v>
      </c>
      <c r="H195" s="18">
        <v>75</v>
      </c>
      <c r="I195" s="18">
        <v>4</v>
      </c>
      <c r="J195" s="18">
        <v>5</v>
      </c>
      <c r="K195" s="18">
        <v>4</v>
      </c>
      <c r="L195" s="18">
        <v>2</v>
      </c>
      <c r="M195" s="18">
        <v>2</v>
      </c>
      <c r="N195" s="18">
        <v>0</v>
      </c>
      <c r="O195" s="18">
        <v>0</v>
      </c>
      <c r="P195" s="18">
        <v>23</v>
      </c>
    </row>
    <row r="196" spans="1:16" ht="11.25">
      <c r="A196" s="16" t="s">
        <v>171</v>
      </c>
      <c r="B196" s="18">
        <v>3</v>
      </c>
      <c r="C196" s="18">
        <v>18</v>
      </c>
      <c r="D196" s="18">
        <v>38</v>
      </c>
      <c r="E196" s="18">
        <v>47.4</v>
      </c>
      <c r="F196" s="18">
        <v>4</v>
      </c>
      <c r="G196" s="18">
        <v>5</v>
      </c>
      <c r="H196" s="18">
        <v>80</v>
      </c>
      <c r="I196" s="18">
        <v>12</v>
      </c>
      <c r="J196" s="18">
        <v>17</v>
      </c>
      <c r="K196" s="18">
        <v>8</v>
      </c>
      <c r="L196" s="18">
        <v>8</v>
      </c>
      <c r="M196" s="18">
        <v>1</v>
      </c>
      <c r="N196" s="18">
        <v>1</v>
      </c>
      <c r="O196" s="18">
        <v>3</v>
      </c>
      <c r="P196" s="18">
        <v>52</v>
      </c>
    </row>
    <row r="197" spans="1:16" ht="11.25">
      <c r="A197" s="16" t="s">
        <v>172</v>
      </c>
      <c r="B197" s="18">
        <v>3</v>
      </c>
      <c r="C197" s="18">
        <v>20</v>
      </c>
      <c r="D197" s="18">
        <v>41</v>
      </c>
      <c r="E197" s="18">
        <v>48.8</v>
      </c>
      <c r="F197" s="18">
        <v>10</v>
      </c>
      <c r="G197" s="18">
        <v>11</v>
      </c>
      <c r="H197" s="18">
        <v>90.9</v>
      </c>
      <c r="I197" s="18">
        <v>0</v>
      </c>
      <c r="J197" s="18">
        <v>25</v>
      </c>
      <c r="K197" s="18">
        <v>6</v>
      </c>
      <c r="L197" s="18">
        <v>7</v>
      </c>
      <c r="M197" s="18">
        <v>0.857</v>
      </c>
      <c r="N197" s="18">
        <v>6</v>
      </c>
      <c r="O197" s="18">
        <v>5</v>
      </c>
      <c r="P197" s="18">
        <v>50</v>
      </c>
    </row>
    <row r="198" spans="1:16" ht="11.25">
      <c r="A198" s="16" t="s">
        <v>173</v>
      </c>
      <c r="B198" s="18">
        <v>3</v>
      </c>
      <c r="C198" s="18">
        <v>17</v>
      </c>
      <c r="D198" s="18">
        <v>41</v>
      </c>
      <c r="E198" s="18">
        <v>41.5</v>
      </c>
      <c r="F198" s="18">
        <v>8</v>
      </c>
      <c r="G198" s="18">
        <v>10</v>
      </c>
      <c r="H198" s="18">
        <v>80</v>
      </c>
      <c r="I198" s="18">
        <v>0</v>
      </c>
      <c r="J198" s="18">
        <v>11</v>
      </c>
      <c r="K198" s="18">
        <v>14</v>
      </c>
      <c r="L198" s="18">
        <v>5</v>
      </c>
      <c r="M198" s="18">
        <v>2.8</v>
      </c>
      <c r="N198" s="18">
        <v>3</v>
      </c>
      <c r="O198" s="18">
        <v>4</v>
      </c>
      <c r="P198" s="18">
        <v>42</v>
      </c>
    </row>
    <row r="199" spans="1:16" ht="11.25">
      <c r="A199" s="16" t="s">
        <v>174</v>
      </c>
      <c r="B199" s="18">
        <v>4</v>
      </c>
      <c r="C199" s="18">
        <v>11</v>
      </c>
      <c r="D199" s="18">
        <v>25</v>
      </c>
      <c r="E199" s="18">
        <v>44</v>
      </c>
      <c r="F199" s="18">
        <v>4</v>
      </c>
      <c r="G199" s="18">
        <v>8</v>
      </c>
      <c r="H199" s="18">
        <v>50</v>
      </c>
      <c r="I199" s="18">
        <v>0</v>
      </c>
      <c r="J199" s="18">
        <v>23</v>
      </c>
      <c r="K199" s="18">
        <v>8</v>
      </c>
      <c r="L199" s="18">
        <v>9</v>
      </c>
      <c r="M199" s="18">
        <v>0.889</v>
      </c>
      <c r="N199" s="18">
        <v>3</v>
      </c>
      <c r="O199" s="18">
        <v>1</v>
      </c>
      <c r="P199" s="18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2004-02-13T17:30:39Z</dcterms:created>
  <dcterms:modified xsi:type="dcterms:W3CDTF">2004-02-24T00:39:28Z</dcterms:modified>
  <cp:category/>
  <cp:version/>
  <cp:contentType/>
  <cp:contentStatus/>
</cp:coreProperties>
</file>