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<sst xmlns="http://schemas.openxmlformats.org/spreadsheetml/2006/main" count="562" uniqueCount="210">
  <si>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</si>
  <si>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</si>
  <si>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</si>
  <si>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</si>
  <si>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</si>
  <si>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</si>
  <si>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</si>
  <si>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</si>
  <si>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</si>
  <si>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</si>
  <si>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</si>
  <si>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</si>
  <si>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</si>
  <si>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</si>
  <si>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</si>
  <si>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Dixon, Juan G WAS</t>
  </si>
  <si>
    <t>Francis, Steve G HOU</t>
  </si>
  <si>
    <t>Hinrich, Kirk G CHI</t>
  </si>
  <si>
    <t>Mutombo, Dikembe C NY</t>
  </si>
  <si>
    <t>Odom, Lamar F MIA</t>
  </si>
  <si>
    <t>Richardson, Quentin G LAC</t>
  </si>
  <si>
    <t>Walker, Antoine F DAL</t>
  </si>
  <si>
    <t>Williams, Jerome F CHI</t>
  </si>
  <si>
    <t>Battie, Tony C BOS</t>
  </si>
  <si>
    <t>Collins, Jason C NJ</t>
  </si>
  <si>
    <t>Crawford, Jamal G CHI</t>
  </si>
  <si>
    <t>Dooling, Keyon G LAC</t>
  </si>
  <si>
    <t>Harpring, Matt F UTA</t>
  </si>
  <si>
    <t>Kidd, Jason G NJ</t>
  </si>
  <si>
    <t>Wells, Bonzi G MEM</t>
  </si>
  <si>
    <t>White, Jahidi C PHO</t>
  </si>
  <si>
    <t>Brown, P.J. F NO</t>
  </si>
  <si>
    <t>Davis, Ricky F CLE</t>
  </si>
  <si>
    <t>Diaw, Boris G ATL</t>
  </si>
  <si>
    <t>Giricek, Gordan G ORL</t>
  </si>
  <si>
    <t>Ilgauskas, Zydrunas C CLE</t>
  </si>
  <si>
    <t>Lue, Tyronn G ORL</t>
  </si>
  <si>
    <t>Marion, Shawn F PHO</t>
  </si>
  <si>
    <t>Terry, Jason G ATL</t>
  </si>
  <si>
    <t>Blake, Steve G WAS</t>
  </si>
  <si>
    <t>Bowen, Bruce F SA</t>
  </si>
  <si>
    <t>Camby, Marcus C DEN</t>
  </si>
  <si>
    <t>Foster, Jeff C IND</t>
  </si>
  <si>
    <t>Hughes, Larry G WAS</t>
  </si>
  <si>
    <t>James, LeBron F CLE</t>
  </si>
  <si>
    <t>Jones, Eddie G MIA</t>
  </si>
  <si>
    <t>Miller, Mike F MEM</t>
  </si>
  <si>
    <t>Bibby, Mike G SAC</t>
  </si>
  <si>
    <t>Kirilenko, Andrei F UTA</t>
  </si>
  <si>
    <t>Maggette, Corey F LAC</t>
  </si>
  <si>
    <t>Marshall, Donyell F TOR</t>
  </si>
  <si>
    <t>Mihm, Chris C CLE</t>
  </si>
  <si>
    <t>Murray, Ronald G SEA</t>
  </si>
  <si>
    <t>Okur, Mehmet F DET</t>
  </si>
  <si>
    <t>Wallace, Rasheed F POR</t>
  </si>
  <si>
    <t>Battier, Shane G MEM</t>
  </si>
  <si>
    <t>Bryant, Kobe G LAL</t>
  </si>
  <si>
    <t>Dunleavy, Mike G GS</t>
  </si>
  <si>
    <t>James, Mike G BOS</t>
  </si>
  <si>
    <t>Jones, Damon G MIL</t>
  </si>
  <si>
    <t>Kaman, Chris C LAC</t>
  </si>
  <si>
    <t>McDyess, Antonio F NY</t>
  </si>
  <si>
    <t>McGrady, Tracy G ORL</t>
  </si>
  <si>
    <t>Armstrong, Darrell G NO</t>
  </si>
  <si>
    <t>Barry, Brent G SEA</t>
  </si>
  <si>
    <t>Blount, Mark C BOS</t>
  </si>
  <si>
    <t>Davis, Baron G NO</t>
  </si>
  <si>
    <t>Jefferson, Richard F NJ</t>
  </si>
  <si>
    <t>Mobley, Cuttino G HOU</t>
  </si>
  <si>
    <t>Richardson, Jason G GS</t>
  </si>
  <si>
    <t>Williams, Scott F PHO</t>
  </si>
  <si>
    <t>Abdur-Rahim, Shareef F ATL</t>
  </si>
  <si>
    <t>Barbosa, Leandro G PHO</t>
  </si>
  <si>
    <t>Finley, Michael G DAL</t>
  </si>
  <si>
    <t>Ginobili, Manu G SA</t>
  </si>
  <si>
    <t>Lenard, Voshon G DEN</t>
  </si>
  <si>
    <t>Ming, Yao C HOU</t>
  </si>
  <si>
    <t>Ratliff, Theo C ATL</t>
  </si>
  <si>
    <t>Wallace, Ben F DET</t>
  </si>
  <si>
    <t>Cardinal, Brian F GS</t>
  </si>
  <si>
    <t>Kukoc, Toni F MIL</t>
  </si>
  <si>
    <t>Marbury, Stephon G PHO</t>
  </si>
  <si>
    <t>McInnis, Jeff G POR</t>
  </si>
  <si>
    <t>Murray, Lamond F TOR</t>
  </si>
  <si>
    <t>Parker, Tony G SA</t>
  </si>
  <si>
    <t>Posey, James G MEM</t>
  </si>
  <si>
    <t>Robinson, Clifford C GS</t>
  </si>
  <si>
    <t>Gasol, Pau F MEM</t>
  </si>
  <si>
    <t>Johnson, Joe G PHO</t>
  </si>
  <si>
    <t>Mason, Desmond F MIL</t>
  </si>
  <si>
    <t>Nene,  F DEN</t>
  </si>
  <si>
    <t>O'Neal, Jermaine F IND</t>
  </si>
  <si>
    <t>Snow, Eric G PHI</t>
  </si>
  <si>
    <t>Stoudamire, Damon G POR</t>
  </si>
  <si>
    <t>Van Exel, Nick G GS</t>
  </si>
  <si>
    <t>Artest, Ron F IND</t>
  </si>
  <si>
    <t>Duncan, Tim F SA</t>
  </si>
  <si>
    <t>Eisley, Howard G NY</t>
  </si>
  <si>
    <t>George, Devean G LAL</t>
  </si>
  <si>
    <t>Magloire, Jamaal C NO</t>
  </si>
  <si>
    <t>Payton, Gary G LAL</t>
  </si>
  <si>
    <t>Smith, Joe F MIL</t>
  </si>
  <si>
    <t>Williams, Eric G BOS</t>
  </si>
  <si>
    <t>Bell, Raja G UTA</t>
  </si>
  <si>
    <t>Brown, Kwame F WAS</t>
  </si>
  <si>
    <t>Jaric, Marko G LAC</t>
  </si>
  <si>
    <t>Kittles, Kerry G NJ</t>
  </si>
  <si>
    <t>LaFrentz, Raef C BOS</t>
  </si>
  <si>
    <t>Lewis, Rashard F SEA</t>
  </si>
  <si>
    <t>Rose, Malik F SA</t>
  </si>
  <si>
    <t>Thomas, Kenny F PHI</t>
  </si>
  <si>
    <t>Billups, Chauncey G DET</t>
  </si>
  <si>
    <t>Dampier, Erick C GS</t>
  </si>
  <si>
    <t>Divac, Vlade C SAC</t>
  </si>
  <si>
    <t>Garnett, Kevin F MIN</t>
  </si>
  <si>
    <t>Harrington, Al F IND</t>
  </si>
  <si>
    <t>Lopez, Raul G UTA</t>
  </si>
  <si>
    <t>Pierce, Paul F BOS</t>
  </si>
  <si>
    <t>Welsch, Jiri G BOS</t>
  </si>
  <si>
    <t>Curry, Eddy F CHI</t>
  </si>
  <si>
    <t>Daniels, Antonio G SEA</t>
  </si>
  <si>
    <t>Drobnjak, Predrag C LAC</t>
  </si>
  <si>
    <t>Kapono, Jason F CLE</t>
  </si>
  <si>
    <t>Malone, Karl F LAL</t>
  </si>
  <si>
    <t>Miller, Reggie G IND</t>
  </si>
  <si>
    <t>Van Horn, Keith F NY</t>
  </si>
  <si>
    <t>Ward, Charlie G NY</t>
  </si>
  <si>
    <t>Boozer, Carlos F CLE</t>
  </si>
  <si>
    <t>Fisher, Derek G LAL</t>
  </si>
  <si>
    <t>Ford, T.J. G MIL</t>
  </si>
  <si>
    <t>Glover, Dion F ATL</t>
  </si>
  <si>
    <t>Lynch, George F NO</t>
  </si>
  <si>
    <t>Peterson, Morris F TOR</t>
  </si>
  <si>
    <t>Taylor, Maurice F HOU</t>
  </si>
  <si>
    <t>Thomas, Etan C WAS</t>
  </si>
  <si>
    <t>Barry, Jon G DEN</t>
  </si>
  <si>
    <t>Grant, Brian C MIA</t>
  </si>
  <si>
    <t>Jackson, Stephen G ATL</t>
  </si>
  <si>
    <t>Nesterovic, Rasho C SA</t>
  </si>
  <si>
    <t>Prince, Tayshaun F DET</t>
  </si>
  <si>
    <t>Sprewell, Latrell F MIN</t>
  </si>
  <si>
    <t>Wade, Dwyane G MIA</t>
  </si>
  <si>
    <t>Wesley, David G NO</t>
  </si>
  <si>
    <t>Brand, Elton F LAC</t>
  </si>
  <si>
    <t>Carter, Vince G TOR</t>
  </si>
  <si>
    <t>Dalembert, Samuel C PHI</t>
  </si>
  <si>
    <t>Davis, Dale C POR</t>
  </si>
  <si>
    <t>Gadzuric, Dan C MIL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</si>
  <si>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</si>
  <si>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</si>
  <si>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</si>
  <si>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</si>
  <si>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</si>
  <si>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</si>
  <si>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</si>
  <si>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</si>
  <si>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</si>
  <si>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</si>
  <si>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</si>
  <si>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</si>
  <si>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Baker, Vin F BOS</t>
  </si>
  <si>
    <t>Bosh, Chris F TOR</t>
  </si>
  <si>
    <t>Davis, Antonio F CHI</t>
  </si>
  <si>
    <t>Gooden, Drew F ORL</t>
  </si>
  <si>
    <t>Jackson, Bobby G SAC</t>
  </si>
  <si>
    <t>Johnson, Anthony G IND</t>
  </si>
  <si>
    <t>Radmanovic, Vladimir F SEA</t>
  </si>
  <si>
    <t>Anthony, Carmelo F DEN</t>
  </si>
  <si>
    <t>Hardaway, Anfernee G PHO</t>
  </si>
  <si>
    <t>Howard, Juwan F ORL</t>
  </si>
  <si>
    <t>Martin, Kenyon F NJ</t>
  </si>
  <si>
    <t>Miller, Andre G DEN</t>
  </si>
  <si>
    <t>Miller, Brad C SAC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</si>
  <si>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</si>
  <si>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</si>
  <si>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</si>
  <si>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</si>
  <si>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</si>
  <si>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</si>
  <si>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</si>
  <si>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</si>
  <si>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</si>
  <si>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</si>
  <si>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</si>
  <si>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</si>
  <si>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</si>
  <si>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</si>
  <si>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</si>
  <si>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</si>
  <si>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</si>
  <si>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</si>
  <si>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</si>
  <si>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</si>
  <si>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</si>
  <si>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</si>
  <si>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</si>
  <si>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</si>
  <si>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</si>
  <si>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</si>
  <si>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</si>
  <si>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</si>
  <si>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</si>
  <si>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</si>
  <si>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</si>
  <si>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Team</t>
  </si>
  <si>
    <t>Avg</t>
  </si>
  <si>
    <t>/30</t>
  </si>
  <si>
    <t>Var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</si>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</sst>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" t="s">
        <v>0</v>
      </c>
      <c r="B1" s="1" t="s">
        <v>205</v>
      </c>
      <c r="C1" s="14" t="s">
        <v>206</v>
      </c>
      <c r="D1" s="1" t="s">
        <v>207</v>
      </c>
    </row>
    <row r="2" spans="1:4" ht="12.75">
      <c r="A2" s="15">
        <v>511</v>
      </c>
      <c r="B2" s="16">
        <f>+A2/20</f>
        <v>25.55</v>
      </c>
      <c r="C2" s="17">
        <f>+B2/30</f>
        <v>0.8516666666666667</v>
      </c>
      <c r="D2" s="18">
        <f>18*C2</f>
        <v>15.33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5" bestFit="1" customWidth="1"/>
    <col min="2" max="2" width="4.57421875" style="20" bestFit="1" customWidth="1"/>
    <col min="3" max="3" width="5.28125" style="5" bestFit="1" customWidth="1"/>
    <col min="4" max="4" width="3.57421875" style="6" bestFit="1" customWidth="1"/>
    <col min="5" max="6" width="4.421875" style="6" bestFit="1" customWidth="1"/>
    <col min="7" max="7" width="4.8515625" style="6" bestFit="1" customWidth="1"/>
    <col min="8" max="9" width="4.421875" style="6" bestFit="1" customWidth="1"/>
    <col min="10" max="10" width="4.8515625" style="6" bestFit="1" customWidth="1"/>
    <col min="11" max="11" width="3.8515625" style="6" bestFit="1" customWidth="1"/>
    <col min="12" max="13" width="4.421875" style="6" bestFit="1" customWidth="1"/>
    <col min="14" max="14" width="3.57421875" style="6" bestFit="1" customWidth="1"/>
    <col min="15" max="15" width="4.8515625" style="6" bestFit="1" customWidth="1"/>
    <col min="16" max="17" width="3.57421875" style="6" bestFit="1" customWidth="1"/>
    <col min="18" max="18" width="4.421875" style="6" bestFit="1" customWidth="1"/>
    <col min="19" max="27" width="4.421875" style="5" bestFit="1" customWidth="1"/>
    <col min="28" max="16384" width="9.140625" style="5" customWidth="1"/>
  </cols>
  <sheetData>
    <row r="1" spans="1:27" ht="11.25">
      <c r="A1" s="3" t="s">
        <v>204</v>
      </c>
      <c r="B1" s="19" t="s">
        <v>208</v>
      </c>
      <c r="C1" s="2" t="s">
        <v>195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2" t="s">
        <v>196</v>
      </c>
      <c r="T1" s="2" t="s">
        <v>197</v>
      </c>
      <c r="U1" s="2" t="s">
        <v>198</v>
      </c>
      <c r="V1" s="2" t="s">
        <v>199</v>
      </c>
      <c r="W1" s="2" t="s">
        <v>200</v>
      </c>
      <c r="X1" s="2" t="s">
        <v>201</v>
      </c>
      <c r="Y1" s="2" t="s">
        <v>1</v>
      </c>
      <c r="Z1" s="2" t="s">
        <v>4</v>
      </c>
      <c r="AA1" s="2" t="s">
        <v>202</v>
      </c>
    </row>
    <row r="2" spans="1:27" ht="11.25">
      <c r="A2" s="5" t="s">
        <v>180</v>
      </c>
      <c r="B2" s="22">
        <f>+C2/15.33</f>
        <v>120.87410306588389</v>
      </c>
      <c r="C2" s="11">
        <v>1853</v>
      </c>
      <c r="D2" s="6">
        <v>28</v>
      </c>
      <c r="E2" s="6">
        <v>151</v>
      </c>
      <c r="F2" s="6">
        <v>353</v>
      </c>
      <c r="G2" s="10">
        <v>0.42776203966005666</v>
      </c>
      <c r="H2" s="6">
        <v>82</v>
      </c>
      <c r="I2" s="6">
        <v>97</v>
      </c>
      <c r="J2" s="10">
        <v>0.845360824742268</v>
      </c>
      <c r="K2" s="6">
        <v>31</v>
      </c>
      <c r="L2" s="6">
        <v>155</v>
      </c>
      <c r="M2" s="6">
        <v>118</v>
      </c>
      <c r="N2" s="6">
        <v>50</v>
      </c>
      <c r="O2" s="10">
        <v>2.36</v>
      </c>
      <c r="P2" s="6">
        <v>13</v>
      </c>
      <c r="Q2" s="6">
        <v>30</v>
      </c>
      <c r="R2" s="6">
        <v>415</v>
      </c>
      <c r="S2" s="12">
        <v>415</v>
      </c>
      <c r="T2" s="12">
        <v>263.5</v>
      </c>
      <c r="U2" s="12">
        <v>354</v>
      </c>
      <c r="V2" s="12">
        <v>124</v>
      </c>
      <c r="W2" s="12">
        <v>132</v>
      </c>
      <c r="X2" s="12">
        <v>84.5</v>
      </c>
      <c r="Y2" s="13">
        <v>100</v>
      </c>
      <c r="Z2" s="13">
        <v>190</v>
      </c>
      <c r="AA2" s="13">
        <v>190</v>
      </c>
    </row>
    <row r="3" spans="1:27" ht="11.25">
      <c r="A3" s="5" t="s">
        <v>179</v>
      </c>
      <c r="B3" s="22">
        <f aca="true" t="shared" si="0" ref="B3:B21">+C3/15.33</f>
        <v>115.47292889758643</v>
      </c>
      <c r="C3" s="11">
        <v>1770.2</v>
      </c>
      <c r="D3" s="6">
        <v>26</v>
      </c>
      <c r="E3" s="6">
        <v>147</v>
      </c>
      <c r="F3" s="6">
        <v>325</v>
      </c>
      <c r="G3" s="10">
        <v>0.4523076923076923</v>
      </c>
      <c r="H3" s="6">
        <v>102</v>
      </c>
      <c r="I3" s="6">
        <v>126</v>
      </c>
      <c r="J3" s="10">
        <v>0.8095238095238095</v>
      </c>
      <c r="K3" s="6">
        <v>38</v>
      </c>
      <c r="L3" s="6">
        <v>149</v>
      </c>
      <c r="M3" s="6">
        <v>62</v>
      </c>
      <c r="N3" s="6">
        <v>48</v>
      </c>
      <c r="O3" s="10">
        <v>1.2916666666666667</v>
      </c>
      <c r="P3" s="6">
        <v>29</v>
      </c>
      <c r="Q3" s="6">
        <v>31</v>
      </c>
      <c r="R3" s="6">
        <v>434</v>
      </c>
      <c r="S3" s="12">
        <v>434</v>
      </c>
      <c r="T3" s="12">
        <v>253.3</v>
      </c>
      <c r="U3" s="12">
        <v>186</v>
      </c>
      <c r="V3" s="12">
        <v>152</v>
      </c>
      <c r="W3" s="12">
        <v>136.4</v>
      </c>
      <c r="X3" s="12">
        <v>188.5</v>
      </c>
      <c r="Y3" s="13">
        <v>145</v>
      </c>
      <c r="Z3" s="13">
        <v>175</v>
      </c>
      <c r="AA3" s="13">
        <v>100</v>
      </c>
    </row>
    <row r="4" spans="1:27" ht="11.25">
      <c r="A4" s="5" t="s">
        <v>177</v>
      </c>
      <c r="B4" s="22">
        <f t="shared" si="0"/>
        <v>115.18590998043052</v>
      </c>
      <c r="C4" s="11">
        <v>1765.8</v>
      </c>
      <c r="D4" s="6">
        <v>27</v>
      </c>
      <c r="E4" s="6">
        <v>156</v>
      </c>
      <c r="F4" s="6">
        <v>340</v>
      </c>
      <c r="G4" s="10">
        <v>0.4588235294117647</v>
      </c>
      <c r="H4" s="6">
        <v>54</v>
      </c>
      <c r="I4" s="6">
        <v>70</v>
      </c>
      <c r="J4" s="10">
        <v>0.7714285714285715</v>
      </c>
      <c r="K4" s="6">
        <v>26</v>
      </c>
      <c r="L4" s="6">
        <v>180</v>
      </c>
      <c r="M4" s="6">
        <v>107</v>
      </c>
      <c r="N4" s="6">
        <v>65</v>
      </c>
      <c r="O4" s="10">
        <v>1.646153846153846</v>
      </c>
      <c r="P4" s="6">
        <v>16</v>
      </c>
      <c r="Q4" s="6">
        <v>27</v>
      </c>
      <c r="R4" s="6">
        <v>392</v>
      </c>
      <c r="S4" s="12">
        <v>392</v>
      </c>
      <c r="T4" s="12">
        <v>306</v>
      </c>
      <c r="U4" s="12">
        <v>321</v>
      </c>
      <c r="V4" s="12">
        <v>104</v>
      </c>
      <c r="W4" s="12">
        <v>118.8</v>
      </c>
      <c r="X4" s="12">
        <v>104</v>
      </c>
      <c r="Y4" s="13">
        <v>145</v>
      </c>
      <c r="Z4" s="13">
        <v>130</v>
      </c>
      <c r="AA4" s="13">
        <v>145</v>
      </c>
    </row>
    <row r="5" spans="1:27" ht="11.25">
      <c r="A5" s="5" t="s">
        <v>187</v>
      </c>
      <c r="B5" s="22">
        <f t="shared" si="0"/>
        <v>114.37703848662753</v>
      </c>
      <c r="C5" s="11">
        <v>1753.4</v>
      </c>
      <c r="D5" s="6">
        <v>26</v>
      </c>
      <c r="E5" s="6">
        <v>148</v>
      </c>
      <c r="F5" s="6">
        <v>306</v>
      </c>
      <c r="G5" s="10">
        <v>0.48366013071895425</v>
      </c>
      <c r="H5" s="6">
        <v>85</v>
      </c>
      <c r="I5" s="6">
        <v>102</v>
      </c>
      <c r="J5" s="10">
        <v>0.8333333333333334</v>
      </c>
      <c r="K5" s="6">
        <v>13</v>
      </c>
      <c r="L5" s="6">
        <v>155</v>
      </c>
      <c r="M5" s="6">
        <v>95</v>
      </c>
      <c r="N5" s="6">
        <v>57</v>
      </c>
      <c r="O5" s="10">
        <v>1.6666666666666667</v>
      </c>
      <c r="P5" s="6">
        <v>15</v>
      </c>
      <c r="Q5" s="6">
        <v>31</v>
      </c>
      <c r="R5" s="6">
        <v>394</v>
      </c>
      <c r="S5" s="12">
        <v>394</v>
      </c>
      <c r="T5" s="12">
        <v>263.5</v>
      </c>
      <c r="U5" s="12">
        <v>285</v>
      </c>
      <c r="V5" s="12">
        <v>52</v>
      </c>
      <c r="W5" s="12">
        <v>136.4</v>
      </c>
      <c r="X5" s="12">
        <v>97.5</v>
      </c>
      <c r="Y5" s="13">
        <v>190</v>
      </c>
      <c r="Z5" s="13">
        <v>190</v>
      </c>
      <c r="AA5" s="13">
        <v>145</v>
      </c>
    </row>
    <row r="6" spans="1:27" ht="11.25">
      <c r="A6" s="5" t="s">
        <v>194</v>
      </c>
      <c r="B6" s="22">
        <f t="shared" si="0"/>
        <v>111.18069145466406</v>
      </c>
      <c r="C6" s="11">
        <v>1704.4</v>
      </c>
      <c r="D6" s="6">
        <v>28</v>
      </c>
      <c r="E6" s="6">
        <v>146</v>
      </c>
      <c r="F6" s="6">
        <v>334</v>
      </c>
      <c r="G6" s="10">
        <v>0.437125748502994</v>
      </c>
      <c r="H6" s="6">
        <v>93</v>
      </c>
      <c r="I6" s="6">
        <v>104</v>
      </c>
      <c r="J6" s="10">
        <v>0.8942307692307693</v>
      </c>
      <c r="K6" s="6">
        <v>8</v>
      </c>
      <c r="L6" s="6">
        <v>168</v>
      </c>
      <c r="M6" s="6">
        <v>93</v>
      </c>
      <c r="N6" s="6">
        <v>70</v>
      </c>
      <c r="O6" s="10">
        <v>1.3285714285714285</v>
      </c>
      <c r="P6" s="6">
        <v>26</v>
      </c>
      <c r="Q6" s="6">
        <v>32</v>
      </c>
      <c r="R6" s="6">
        <v>393</v>
      </c>
      <c r="S6" s="12">
        <v>393</v>
      </c>
      <c r="T6" s="12">
        <v>285.6</v>
      </c>
      <c r="U6" s="12">
        <v>279</v>
      </c>
      <c r="V6" s="12">
        <v>32</v>
      </c>
      <c r="W6" s="12">
        <v>140.8</v>
      </c>
      <c r="X6" s="12">
        <v>169</v>
      </c>
      <c r="Y6" s="13">
        <v>115</v>
      </c>
      <c r="Z6" s="13">
        <v>190</v>
      </c>
      <c r="AA6" s="13">
        <v>100</v>
      </c>
    </row>
    <row r="7" spans="1:27" ht="11.25">
      <c r="A7" s="5" t="s">
        <v>191</v>
      </c>
      <c r="B7" s="22">
        <f t="shared" si="0"/>
        <v>108.01696020874104</v>
      </c>
      <c r="C7" s="11">
        <v>1655.9</v>
      </c>
      <c r="D7" s="6">
        <v>24</v>
      </c>
      <c r="E7" s="6">
        <v>157</v>
      </c>
      <c r="F7" s="6">
        <v>344</v>
      </c>
      <c r="G7" s="10">
        <v>0.4563953488372093</v>
      </c>
      <c r="H7" s="6">
        <v>76</v>
      </c>
      <c r="I7" s="6">
        <v>96</v>
      </c>
      <c r="J7" s="10">
        <v>0.7916666666666666</v>
      </c>
      <c r="K7" s="6">
        <v>20</v>
      </c>
      <c r="L7" s="6">
        <v>181</v>
      </c>
      <c r="M7" s="6">
        <v>58</v>
      </c>
      <c r="N7" s="6">
        <v>53</v>
      </c>
      <c r="O7" s="10">
        <v>1.0943396226415094</v>
      </c>
      <c r="P7" s="6">
        <v>32</v>
      </c>
      <c r="Q7" s="6">
        <v>23</v>
      </c>
      <c r="R7" s="6">
        <v>410</v>
      </c>
      <c r="S7" s="12">
        <v>410</v>
      </c>
      <c r="T7" s="12">
        <v>307.7</v>
      </c>
      <c r="U7" s="12">
        <v>174</v>
      </c>
      <c r="V7" s="12">
        <v>80</v>
      </c>
      <c r="W7" s="12">
        <v>101.2</v>
      </c>
      <c r="X7" s="12">
        <v>208</v>
      </c>
      <c r="Y7" s="13">
        <v>145</v>
      </c>
      <c r="Z7" s="13">
        <v>160</v>
      </c>
      <c r="AA7" s="13">
        <v>70</v>
      </c>
    </row>
    <row r="8" spans="1:27" ht="11.25">
      <c r="A8" s="5" t="s">
        <v>181</v>
      </c>
      <c r="B8" s="22">
        <f t="shared" si="0"/>
        <v>102.8310502283105</v>
      </c>
      <c r="C8" s="11">
        <v>1576.4</v>
      </c>
      <c r="D8" s="6">
        <v>27</v>
      </c>
      <c r="E8" s="6">
        <v>128</v>
      </c>
      <c r="F8" s="6">
        <v>291</v>
      </c>
      <c r="G8" s="10">
        <v>0.43986254295532645</v>
      </c>
      <c r="H8" s="6">
        <v>57</v>
      </c>
      <c r="I8" s="6">
        <v>72</v>
      </c>
      <c r="J8" s="10">
        <v>0.7916666666666666</v>
      </c>
      <c r="K8" s="6">
        <v>34</v>
      </c>
      <c r="L8" s="6">
        <v>109</v>
      </c>
      <c r="M8" s="6">
        <v>86</v>
      </c>
      <c r="N8" s="6">
        <v>51</v>
      </c>
      <c r="O8" s="10">
        <v>1.6862745098039216</v>
      </c>
      <c r="P8" s="6">
        <v>9</v>
      </c>
      <c r="Q8" s="6">
        <v>39</v>
      </c>
      <c r="R8" s="6">
        <v>347</v>
      </c>
      <c r="S8" s="12">
        <v>347</v>
      </c>
      <c r="T8" s="12">
        <v>185.3</v>
      </c>
      <c r="U8" s="12">
        <v>258</v>
      </c>
      <c r="V8" s="12">
        <v>136</v>
      </c>
      <c r="W8" s="12">
        <v>171.6</v>
      </c>
      <c r="X8" s="12">
        <v>58.5</v>
      </c>
      <c r="Y8" s="13">
        <v>115</v>
      </c>
      <c r="Z8" s="13">
        <v>160</v>
      </c>
      <c r="AA8" s="13">
        <v>145</v>
      </c>
    </row>
    <row r="9" spans="1:27" ht="11.25">
      <c r="A9" s="5" t="s">
        <v>182</v>
      </c>
      <c r="B9" s="22">
        <f t="shared" si="0"/>
        <v>101.08936725375082</v>
      </c>
      <c r="C9" s="11">
        <v>1549.7</v>
      </c>
      <c r="D9" s="6">
        <v>24</v>
      </c>
      <c r="E9" s="6">
        <v>129</v>
      </c>
      <c r="F9" s="6">
        <v>267</v>
      </c>
      <c r="G9" s="10">
        <v>0.48314606741573035</v>
      </c>
      <c r="H9" s="6">
        <v>59</v>
      </c>
      <c r="I9" s="6">
        <v>80</v>
      </c>
      <c r="J9" s="10">
        <v>0.7375</v>
      </c>
      <c r="K9" s="6">
        <v>19</v>
      </c>
      <c r="L9" s="6">
        <v>161</v>
      </c>
      <c r="M9" s="6">
        <v>52</v>
      </c>
      <c r="N9" s="6">
        <v>33</v>
      </c>
      <c r="O9" s="10">
        <v>1.5757575757575757</v>
      </c>
      <c r="P9" s="6">
        <v>24</v>
      </c>
      <c r="Q9" s="6">
        <v>30</v>
      </c>
      <c r="R9" s="6">
        <v>336</v>
      </c>
      <c r="S9" s="12">
        <v>336</v>
      </c>
      <c r="T9" s="12">
        <v>273.7</v>
      </c>
      <c r="U9" s="12">
        <v>156</v>
      </c>
      <c r="V9" s="12">
        <v>76</v>
      </c>
      <c r="W9" s="12">
        <v>132</v>
      </c>
      <c r="X9" s="12">
        <v>156</v>
      </c>
      <c r="Y9" s="13">
        <v>190</v>
      </c>
      <c r="Z9" s="13">
        <v>100</v>
      </c>
      <c r="AA9" s="13">
        <v>130</v>
      </c>
    </row>
    <row r="10" spans="1:27" ht="11.25">
      <c r="A10" s="5" t="s">
        <v>184</v>
      </c>
      <c r="B10" s="22">
        <f t="shared" si="0"/>
        <v>100.68493150684931</v>
      </c>
      <c r="C10" s="11">
        <v>1543.5</v>
      </c>
      <c r="D10" s="6">
        <v>27</v>
      </c>
      <c r="E10" s="6">
        <v>152</v>
      </c>
      <c r="F10" s="6">
        <v>348</v>
      </c>
      <c r="G10" s="10">
        <v>0.4367816091954023</v>
      </c>
      <c r="H10" s="6">
        <v>68</v>
      </c>
      <c r="I10" s="6">
        <v>92</v>
      </c>
      <c r="J10" s="10">
        <v>0.7391304347826086</v>
      </c>
      <c r="K10" s="6">
        <v>19</v>
      </c>
      <c r="L10" s="6">
        <v>147</v>
      </c>
      <c r="M10" s="6">
        <v>103</v>
      </c>
      <c r="N10" s="6">
        <v>65</v>
      </c>
      <c r="O10" s="10">
        <v>1.5846153846153845</v>
      </c>
      <c r="P10" s="6">
        <v>16</v>
      </c>
      <c r="Q10" s="6">
        <v>19</v>
      </c>
      <c r="R10" s="6">
        <v>391</v>
      </c>
      <c r="S10" s="12">
        <v>391</v>
      </c>
      <c r="T10" s="12">
        <v>249.9</v>
      </c>
      <c r="U10" s="12">
        <v>309</v>
      </c>
      <c r="V10" s="12">
        <v>76</v>
      </c>
      <c r="W10" s="12">
        <v>83.6</v>
      </c>
      <c r="X10" s="12">
        <v>104</v>
      </c>
      <c r="Y10" s="13">
        <v>100</v>
      </c>
      <c r="Z10" s="13">
        <v>100</v>
      </c>
      <c r="AA10" s="13">
        <v>130</v>
      </c>
    </row>
    <row r="11" spans="1:27" ht="11.25">
      <c r="A11" s="5" t="s">
        <v>175</v>
      </c>
      <c r="B11" s="22">
        <f t="shared" si="0"/>
        <v>99.08675799086758</v>
      </c>
      <c r="C11" s="11">
        <v>1519</v>
      </c>
      <c r="D11" s="6">
        <v>25</v>
      </c>
      <c r="E11" s="6">
        <v>123</v>
      </c>
      <c r="F11" s="6">
        <v>283</v>
      </c>
      <c r="G11" s="10">
        <v>0.43462897526501765</v>
      </c>
      <c r="H11" s="6">
        <v>66</v>
      </c>
      <c r="I11" s="6">
        <v>83</v>
      </c>
      <c r="J11" s="10">
        <v>0.7951807228915663</v>
      </c>
      <c r="K11" s="6">
        <v>20</v>
      </c>
      <c r="L11" s="6">
        <v>166</v>
      </c>
      <c r="M11" s="6">
        <v>80</v>
      </c>
      <c r="N11" s="6">
        <v>56</v>
      </c>
      <c r="O11" s="10">
        <v>1.4285714285714286</v>
      </c>
      <c r="P11" s="6">
        <v>14</v>
      </c>
      <c r="Q11" s="6">
        <v>27</v>
      </c>
      <c r="R11" s="6">
        <v>332</v>
      </c>
      <c r="S11" s="12">
        <v>332</v>
      </c>
      <c r="T11" s="12">
        <v>282.2</v>
      </c>
      <c r="U11" s="12">
        <v>240</v>
      </c>
      <c r="V11" s="12">
        <v>80</v>
      </c>
      <c r="W11" s="12">
        <v>118.8</v>
      </c>
      <c r="X11" s="12">
        <v>91</v>
      </c>
      <c r="Y11" s="13">
        <v>100</v>
      </c>
      <c r="Z11" s="13">
        <v>160</v>
      </c>
      <c r="AA11" s="13">
        <v>115</v>
      </c>
    </row>
    <row r="12" spans="1:27" ht="11.25">
      <c r="A12" s="5" t="s">
        <v>178</v>
      </c>
      <c r="B12" s="22">
        <f t="shared" si="0"/>
        <v>98.87801696020874</v>
      </c>
      <c r="C12" s="11">
        <v>1515.8</v>
      </c>
      <c r="D12" s="6">
        <v>27</v>
      </c>
      <c r="E12" s="6">
        <v>119</v>
      </c>
      <c r="F12" s="6">
        <v>289</v>
      </c>
      <c r="G12" s="10">
        <v>0.4117647058823529</v>
      </c>
      <c r="H12" s="6">
        <v>67</v>
      </c>
      <c r="I12" s="6">
        <v>79</v>
      </c>
      <c r="J12" s="10">
        <v>0.8481012658227848</v>
      </c>
      <c r="K12" s="6">
        <v>25</v>
      </c>
      <c r="L12" s="6">
        <v>120</v>
      </c>
      <c r="M12" s="6">
        <v>86</v>
      </c>
      <c r="N12" s="6">
        <v>54</v>
      </c>
      <c r="O12" s="10">
        <v>1.5925925925925926</v>
      </c>
      <c r="P12" s="6">
        <v>12</v>
      </c>
      <c r="Q12" s="6">
        <v>32</v>
      </c>
      <c r="R12" s="6">
        <v>330</v>
      </c>
      <c r="S12" s="12">
        <v>330</v>
      </c>
      <c r="T12" s="12">
        <v>204</v>
      </c>
      <c r="U12" s="12">
        <v>258</v>
      </c>
      <c r="V12" s="12">
        <v>100</v>
      </c>
      <c r="W12" s="12">
        <v>140.8</v>
      </c>
      <c r="X12" s="12">
        <v>78</v>
      </c>
      <c r="Y12" s="13">
        <v>70</v>
      </c>
      <c r="Z12" s="13">
        <v>190</v>
      </c>
      <c r="AA12" s="13">
        <v>145</v>
      </c>
    </row>
    <row r="13" spans="1:27" ht="11.25">
      <c r="A13" s="5" t="s">
        <v>185</v>
      </c>
      <c r="B13" s="22">
        <f t="shared" si="0"/>
        <v>96.0078277886497</v>
      </c>
      <c r="C13" s="11">
        <v>1471.8</v>
      </c>
      <c r="D13" s="6">
        <v>27</v>
      </c>
      <c r="E13" s="6">
        <v>125</v>
      </c>
      <c r="F13" s="6">
        <v>277</v>
      </c>
      <c r="G13" s="10">
        <v>0.45126353790613716</v>
      </c>
      <c r="H13" s="6">
        <v>68</v>
      </c>
      <c r="I13" s="6">
        <v>93</v>
      </c>
      <c r="J13" s="10">
        <v>0.7311827956989247</v>
      </c>
      <c r="K13" s="6">
        <v>8</v>
      </c>
      <c r="L13" s="6">
        <v>189</v>
      </c>
      <c r="M13" s="6">
        <v>75</v>
      </c>
      <c r="N13" s="6">
        <v>58</v>
      </c>
      <c r="O13" s="10">
        <v>1.293103448275862</v>
      </c>
      <c r="P13" s="6">
        <v>23</v>
      </c>
      <c r="Q13" s="6">
        <v>20</v>
      </c>
      <c r="R13" s="6">
        <v>326</v>
      </c>
      <c r="S13" s="12">
        <v>326</v>
      </c>
      <c r="T13" s="12">
        <v>321.3</v>
      </c>
      <c r="U13" s="12">
        <v>225</v>
      </c>
      <c r="V13" s="12">
        <v>32</v>
      </c>
      <c r="W13" s="12">
        <v>88</v>
      </c>
      <c r="X13" s="12">
        <v>149.5</v>
      </c>
      <c r="Y13" s="13">
        <v>130</v>
      </c>
      <c r="Z13" s="13">
        <v>100</v>
      </c>
      <c r="AA13" s="13">
        <v>100</v>
      </c>
    </row>
    <row r="14" spans="1:27" ht="11.25">
      <c r="A14" s="5" t="s">
        <v>183</v>
      </c>
      <c r="B14" s="22">
        <f t="shared" si="0"/>
        <v>91.45466405740379</v>
      </c>
      <c r="C14" s="11">
        <v>1402</v>
      </c>
      <c r="D14" s="6">
        <v>21</v>
      </c>
      <c r="E14" s="6">
        <v>108</v>
      </c>
      <c r="F14" s="6">
        <v>252</v>
      </c>
      <c r="G14" s="10">
        <v>0.42857142857142855</v>
      </c>
      <c r="H14" s="6">
        <v>41</v>
      </c>
      <c r="I14" s="6">
        <v>55</v>
      </c>
      <c r="J14" s="10">
        <v>0.7454545454545455</v>
      </c>
      <c r="K14" s="6">
        <v>22</v>
      </c>
      <c r="L14" s="6">
        <v>74</v>
      </c>
      <c r="M14" s="6">
        <v>114</v>
      </c>
      <c r="N14" s="6">
        <v>36</v>
      </c>
      <c r="O14" s="10">
        <v>3.1666666666666665</v>
      </c>
      <c r="P14" s="6">
        <v>6</v>
      </c>
      <c r="Q14" s="6">
        <v>28</v>
      </c>
      <c r="R14" s="6">
        <v>279</v>
      </c>
      <c r="S14" s="12">
        <v>279</v>
      </c>
      <c r="T14" s="12">
        <v>125.8</v>
      </c>
      <c r="U14" s="12">
        <v>342</v>
      </c>
      <c r="V14" s="12">
        <v>88</v>
      </c>
      <c r="W14" s="12">
        <v>123.2</v>
      </c>
      <c r="X14" s="12">
        <v>39</v>
      </c>
      <c r="Y14" s="13">
        <v>100</v>
      </c>
      <c r="Z14" s="13">
        <v>115</v>
      </c>
      <c r="AA14" s="13">
        <v>190</v>
      </c>
    </row>
    <row r="15" spans="1:27" ht="11.25">
      <c r="A15" s="5" t="s">
        <v>189</v>
      </c>
      <c r="B15" s="22">
        <f t="shared" si="0"/>
        <v>91.12850619699935</v>
      </c>
      <c r="C15" s="11">
        <v>1397</v>
      </c>
      <c r="D15" s="6">
        <v>27</v>
      </c>
      <c r="E15" s="6">
        <v>112</v>
      </c>
      <c r="F15" s="6">
        <v>244</v>
      </c>
      <c r="G15" s="10">
        <v>0.45901639344262296</v>
      </c>
      <c r="H15" s="6">
        <v>38</v>
      </c>
      <c r="I15" s="6">
        <v>51</v>
      </c>
      <c r="J15" s="10">
        <v>0.7450980392156863</v>
      </c>
      <c r="K15" s="6">
        <v>12</v>
      </c>
      <c r="L15" s="6">
        <v>152</v>
      </c>
      <c r="M15" s="6">
        <v>73</v>
      </c>
      <c r="N15" s="6">
        <v>52</v>
      </c>
      <c r="O15" s="10">
        <v>1.4038461538461537</v>
      </c>
      <c r="P15" s="6">
        <v>18</v>
      </c>
      <c r="Q15" s="6">
        <v>24</v>
      </c>
      <c r="R15" s="6">
        <v>274</v>
      </c>
      <c r="S15" s="12">
        <v>274</v>
      </c>
      <c r="T15" s="12">
        <v>258.4</v>
      </c>
      <c r="U15" s="12">
        <v>219</v>
      </c>
      <c r="V15" s="12">
        <v>48</v>
      </c>
      <c r="W15" s="12">
        <v>105.6</v>
      </c>
      <c r="X15" s="12">
        <v>117</v>
      </c>
      <c r="Y15" s="13">
        <v>145</v>
      </c>
      <c r="Z15" s="13">
        <v>115</v>
      </c>
      <c r="AA15" s="13">
        <v>115</v>
      </c>
    </row>
    <row r="16" spans="1:27" ht="11.25">
      <c r="A16" s="5" t="s">
        <v>176</v>
      </c>
      <c r="B16" s="22">
        <f t="shared" si="0"/>
        <v>89.85649054142205</v>
      </c>
      <c r="C16" s="11">
        <v>1377.5</v>
      </c>
      <c r="D16" s="6">
        <v>26</v>
      </c>
      <c r="E16" s="6">
        <v>106</v>
      </c>
      <c r="F16" s="6">
        <v>218</v>
      </c>
      <c r="G16" s="10">
        <v>0.48623853211009177</v>
      </c>
      <c r="H16" s="6">
        <v>59</v>
      </c>
      <c r="I16" s="6">
        <v>88</v>
      </c>
      <c r="J16" s="10">
        <v>0.6704545454545454</v>
      </c>
      <c r="K16" s="6">
        <v>9</v>
      </c>
      <c r="L16" s="6">
        <v>120</v>
      </c>
      <c r="M16" s="6">
        <v>81</v>
      </c>
      <c r="N16" s="6">
        <v>43</v>
      </c>
      <c r="O16" s="10">
        <v>1.8837209302325582</v>
      </c>
      <c r="P16" s="6">
        <v>13</v>
      </c>
      <c r="Q16" s="6">
        <v>25</v>
      </c>
      <c r="R16" s="6">
        <v>280</v>
      </c>
      <c r="S16" s="12">
        <v>280</v>
      </c>
      <c r="T16" s="12">
        <v>204</v>
      </c>
      <c r="U16" s="12">
        <v>243</v>
      </c>
      <c r="V16" s="12">
        <v>36</v>
      </c>
      <c r="W16" s="12">
        <v>110</v>
      </c>
      <c r="X16" s="12">
        <v>84.5</v>
      </c>
      <c r="Y16" s="13">
        <v>190</v>
      </c>
      <c r="Z16" s="13">
        <v>70</v>
      </c>
      <c r="AA16" s="13">
        <v>160</v>
      </c>
    </row>
    <row r="17" spans="1:27" ht="11.25">
      <c r="A17" s="5" t="s">
        <v>192</v>
      </c>
      <c r="B17" s="22">
        <f t="shared" si="0"/>
        <v>89.13894324853229</v>
      </c>
      <c r="C17" s="11">
        <v>1366.5</v>
      </c>
      <c r="D17" s="6">
        <v>23</v>
      </c>
      <c r="E17" s="6">
        <v>127</v>
      </c>
      <c r="F17" s="6">
        <v>303</v>
      </c>
      <c r="G17" s="10">
        <v>0.41914191419141916</v>
      </c>
      <c r="H17" s="6">
        <v>94</v>
      </c>
      <c r="I17" s="6">
        <v>132</v>
      </c>
      <c r="J17" s="10">
        <v>0.7121212121212122</v>
      </c>
      <c r="K17" s="6">
        <v>4</v>
      </c>
      <c r="L17" s="6">
        <v>141</v>
      </c>
      <c r="M17" s="6">
        <v>71</v>
      </c>
      <c r="N17" s="6">
        <v>44</v>
      </c>
      <c r="O17" s="10">
        <v>1.6136363636363635</v>
      </c>
      <c r="P17" s="6">
        <v>24</v>
      </c>
      <c r="Q17" s="6">
        <v>17</v>
      </c>
      <c r="R17" s="6">
        <v>352</v>
      </c>
      <c r="S17" s="12">
        <v>352</v>
      </c>
      <c r="T17" s="12">
        <v>239.7</v>
      </c>
      <c r="U17" s="12">
        <v>213</v>
      </c>
      <c r="V17" s="12">
        <v>16</v>
      </c>
      <c r="W17" s="12">
        <v>74.8</v>
      </c>
      <c r="X17" s="12">
        <v>156</v>
      </c>
      <c r="Y17" s="13">
        <v>85</v>
      </c>
      <c r="Z17" s="13">
        <v>85</v>
      </c>
      <c r="AA17" s="13">
        <v>145</v>
      </c>
    </row>
    <row r="18" spans="1:27" ht="11.25">
      <c r="A18" s="5" t="s">
        <v>190</v>
      </c>
      <c r="B18" s="22">
        <f t="shared" si="0"/>
        <v>87.39073711676451</v>
      </c>
      <c r="C18" s="11">
        <v>1339.7</v>
      </c>
      <c r="D18" s="6">
        <v>24</v>
      </c>
      <c r="E18" s="6">
        <v>136</v>
      </c>
      <c r="F18" s="6">
        <v>298</v>
      </c>
      <c r="G18" s="10">
        <v>0.4563758389261745</v>
      </c>
      <c r="H18" s="6">
        <v>51</v>
      </c>
      <c r="I18" s="6">
        <v>75</v>
      </c>
      <c r="J18" s="10">
        <v>0.68</v>
      </c>
      <c r="K18" s="6">
        <v>17</v>
      </c>
      <c r="L18" s="6">
        <v>127</v>
      </c>
      <c r="M18" s="6">
        <v>60</v>
      </c>
      <c r="N18" s="6">
        <v>47</v>
      </c>
      <c r="O18" s="10">
        <v>1.2765957446808511</v>
      </c>
      <c r="P18" s="6">
        <v>18</v>
      </c>
      <c r="Q18" s="6">
        <v>27</v>
      </c>
      <c r="R18" s="6">
        <v>340</v>
      </c>
      <c r="S18" s="12">
        <v>340</v>
      </c>
      <c r="T18" s="12">
        <v>215.9</v>
      </c>
      <c r="U18" s="12">
        <v>180</v>
      </c>
      <c r="V18" s="12">
        <v>68</v>
      </c>
      <c r="W18" s="12">
        <v>118.8</v>
      </c>
      <c r="X18" s="12">
        <v>117</v>
      </c>
      <c r="Y18" s="13">
        <v>145</v>
      </c>
      <c r="Z18" s="13">
        <v>70</v>
      </c>
      <c r="AA18" s="13">
        <v>85</v>
      </c>
    </row>
    <row r="19" spans="1:27" ht="11.25">
      <c r="A19" s="5" t="s">
        <v>186</v>
      </c>
      <c r="B19" s="22">
        <f t="shared" si="0"/>
        <v>83.529028049576</v>
      </c>
      <c r="C19" s="11">
        <v>1280.5</v>
      </c>
      <c r="D19" s="6">
        <v>24</v>
      </c>
      <c r="E19" s="6">
        <v>108</v>
      </c>
      <c r="F19" s="6">
        <v>228</v>
      </c>
      <c r="G19" s="10">
        <v>0.47368421052631576</v>
      </c>
      <c r="H19" s="6">
        <v>51</v>
      </c>
      <c r="I19" s="6">
        <v>72</v>
      </c>
      <c r="J19" s="10">
        <v>0.7083333333333334</v>
      </c>
      <c r="K19" s="6">
        <v>20</v>
      </c>
      <c r="L19" s="6">
        <v>121</v>
      </c>
      <c r="M19" s="6">
        <v>47</v>
      </c>
      <c r="N19" s="6">
        <v>29</v>
      </c>
      <c r="O19" s="10">
        <v>1.6206896551724137</v>
      </c>
      <c r="P19" s="6">
        <v>10</v>
      </c>
      <c r="Q19" s="6">
        <v>22</v>
      </c>
      <c r="R19" s="6">
        <v>287</v>
      </c>
      <c r="S19" s="12">
        <v>287</v>
      </c>
      <c r="T19" s="12">
        <v>205.7</v>
      </c>
      <c r="U19" s="12">
        <v>141</v>
      </c>
      <c r="V19" s="12">
        <v>80</v>
      </c>
      <c r="W19" s="12">
        <v>96.8</v>
      </c>
      <c r="X19" s="12">
        <v>65</v>
      </c>
      <c r="Y19" s="13">
        <v>175</v>
      </c>
      <c r="Z19" s="13">
        <v>85</v>
      </c>
      <c r="AA19" s="13">
        <v>145</v>
      </c>
    </row>
    <row r="20" spans="1:27" ht="11.25">
      <c r="A20" s="5" t="s">
        <v>188</v>
      </c>
      <c r="B20" s="22">
        <f t="shared" si="0"/>
        <v>80.32615786040444</v>
      </c>
      <c r="C20" s="11">
        <v>1231.4</v>
      </c>
      <c r="D20" s="6">
        <v>26</v>
      </c>
      <c r="E20" s="6">
        <v>83</v>
      </c>
      <c r="F20" s="6">
        <v>195</v>
      </c>
      <c r="G20" s="10">
        <v>0.4256410256410256</v>
      </c>
      <c r="H20" s="6">
        <v>41</v>
      </c>
      <c r="I20" s="6">
        <v>51</v>
      </c>
      <c r="J20" s="10">
        <v>0.803921568627451</v>
      </c>
      <c r="K20" s="6">
        <v>15</v>
      </c>
      <c r="L20" s="6">
        <v>85</v>
      </c>
      <c r="M20" s="6">
        <v>75</v>
      </c>
      <c r="N20" s="6">
        <v>38</v>
      </c>
      <c r="O20" s="10">
        <v>1.9736842105263157</v>
      </c>
      <c r="P20" s="6">
        <v>7</v>
      </c>
      <c r="Q20" s="6">
        <v>26</v>
      </c>
      <c r="R20" s="6">
        <v>222</v>
      </c>
      <c r="S20" s="12">
        <v>222</v>
      </c>
      <c r="T20" s="12">
        <v>144.5</v>
      </c>
      <c r="U20" s="12">
        <v>225</v>
      </c>
      <c r="V20" s="12">
        <v>60</v>
      </c>
      <c r="W20" s="12">
        <v>114.4</v>
      </c>
      <c r="X20" s="12">
        <v>45.5</v>
      </c>
      <c r="Y20" s="13">
        <v>85</v>
      </c>
      <c r="Z20" s="13">
        <v>160</v>
      </c>
      <c r="AA20" s="13">
        <v>175</v>
      </c>
    </row>
    <row r="21" spans="1:27" ht="11.25">
      <c r="A21" s="5" t="s">
        <v>193</v>
      </c>
      <c r="B21" s="22">
        <f t="shared" si="0"/>
        <v>78.52576647097194</v>
      </c>
      <c r="C21" s="11">
        <v>1203.8</v>
      </c>
      <c r="D21" s="6">
        <v>24</v>
      </c>
      <c r="E21" s="6">
        <v>108</v>
      </c>
      <c r="F21" s="6">
        <v>255</v>
      </c>
      <c r="G21" s="10">
        <v>0.4235294117647059</v>
      </c>
      <c r="H21" s="6">
        <v>45</v>
      </c>
      <c r="I21" s="6">
        <v>66</v>
      </c>
      <c r="J21" s="10">
        <v>0.6818181818181818</v>
      </c>
      <c r="K21" s="6">
        <v>18</v>
      </c>
      <c r="L21" s="6">
        <v>142</v>
      </c>
      <c r="M21" s="6">
        <v>52</v>
      </c>
      <c r="N21" s="6">
        <v>33</v>
      </c>
      <c r="O21" s="10">
        <v>1.5757575757575757</v>
      </c>
      <c r="P21" s="6">
        <v>12</v>
      </c>
      <c r="Q21" s="6">
        <v>21</v>
      </c>
      <c r="R21" s="6">
        <v>279</v>
      </c>
      <c r="S21" s="12">
        <v>279</v>
      </c>
      <c r="T21" s="12">
        <v>241.4</v>
      </c>
      <c r="U21" s="12">
        <v>156</v>
      </c>
      <c r="V21" s="12">
        <v>72</v>
      </c>
      <c r="W21" s="12">
        <v>92.4</v>
      </c>
      <c r="X21" s="12">
        <v>78</v>
      </c>
      <c r="Y21" s="13">
        <v>85</v>
      </c>
      <c r="Z21" s="13">
        <v>70</v>
      </c>
      <c r="AA21" s="13">
        <v>130</v>
      </c>
    </row>
    <row r="22" spans="1:27" ht="11.25">
      <c r="A22" s="3" t="s">
        <v>209</v>
      </c>
      <c r="B22" s="19"/>
      <c r="C22" s="21">
        <f>SUM(C2:C21)</f>
        <v>30277.3</v>
      </c>
      <c r="D22" s="21">
        <f>SUM(D2:D21)</f>
        <v>511</v>
      </c>
      <c r="E22" s="21">
        <f>SUM(E2:E21)</f>
        <v>2569</v>
      </c>
      <c r="F22" s="21">
        <f>SUM(F2:F21)</f>
        <v>5750</v>
      </c>
      <c r="G22" s="7">
        <f>+E22/F22</f>
        <v>0.4467826086956522</v>
      </c>
      <c r="H22" s="21">
        <f>SUM(H2:H21)</f>
        <v>1297</v>
      </c>
      <c r="I22" s="21">
        <f>SUM(I2:I21)</f>
        <v>1684</v>
      </c>
      <c r="J22" s="7">
        <f>+H22/I22</f>
        <v>0.7701900237529691</v>
      </c>
      <c r="K22" s="21">
        <f aca="true" t="shared" si="1" ref="K22:AA22">SUM(K2:K21)</f>
        <v>378</v>
      </c>
      <c r="L22" s="21">
        <f t="shared" si="1"/>
        <v>2842</v>
      </c>
      <c r="M22" s="21">
        <f t="shared" si="1"/>
        <v>1588</v>
      </c>
      <c r="N22" s="21">
        <f t="shared" si="1"/>
        <v>982</v>
      </c>
      <c r="O22" s="7">
        <f>+M22/N22</f>
        <v>1.6171079429735233</v>
      </c>
      <c r="P22" s="21">
        <f t="shared" si="1"/>
        <v>337</v>
      </c>
      <c r="Q22" s="21">
        <f t="shared" si="1"/>
        <v>531</v>
      </c>
      <c r="R22" s="21">
        <f t="shared" si="1"/>
        <v>6813</v>
      </c>
      <c r="S22" s="21">
        <f t="shared" si="1"/>
        <v>6813</v>
      </c>
      <c r="T22" s="21">
        <f t="shared" si="1"/>
        <v>4831.4</v>
      </c>
      <c r="U22" s="21">
        <f t="shared" si="1"/>
        <v>4764</v>
      </c>
      <c r="V22" s="21">
        <f t="shared" si="1"/>
        <v>1512</v>
      </c>
      <c r="W22" s="21">
        <f t="shared" si="1"/>
        <v>2336.4</v>
      </c>
      <c r="X22" s="21">
        <f t="shared" si="1"/>
        <v>2190.5</v>
      </c>
      <c r="Y22" s="21">
        <f t="shared" si="1"/>
        <v>2555</v>
      </c>
      <c r="Z22" s="21">
        <f t="shared" si="1"/>
        <v>2615</v>
      </c>
      <c r="AA22" s="21">
        <f t="shared" si="1"/>
        <v>2660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5" bestFit="1" customWidth="1"/>
    <col min="2" max="2" width="2.7109375" style="6" bestFit="1" customWidth="1"/>
    <col min="3" max="3" width="3.57421875" style="6" bestFit="1" customWidth="1"/>
    <col min="4" max="4" width="4.140625" style="6" bestFit="1" customWidth="1"/>
    <col min="5" max="5" width="4.8515625" style="6" bestFit="1" customWidth="1"/>
    <col min="6" max="6" width="2.8515625" style="6" bestFit="1" customWidth="1"/>
    <col min="7" max="7" width="4.00390625" style="6" bestFit="1" customWidth="1"/>
    <col min="8" max="8" width="4.8515625" style="6" bestFit="1" customWidth="1"/>
    <col min="9" max="9" width="3.8515625" style="6" bestFit="1" customWidth="1"/>
    <col min="10" max="10" width="4.00390625" style="6" bestFit="1" customWidth="1"/>
    <col min="11" max="11" width="4.140625" style="6" bestFit="1" customWidth="1"/>
    <col min="12" max="12" width="3.140625" style="6" bestFit="1" customWidth="1"/>
    <col min="13" max="13" width="5.28125" style="6" bestFit="1" customWidth="1"/>
    <col min="14" max="15" width="3.00390625" style="6" bestFit="1" customWidth="1"/>
    <col min="16" max="16" width="4.00390625" style="6" bestFit="1" customWidth="1"/>
    <col min="17" max="17" width="4.421875" style="5" bestFit="1" customWidth="1"/>
    <col min="18" max="18" width="3.57421875" style="5" bestFit="1" customWidth="1"/>
    <col min="19" max="19" width="4.00390625" style="5" bestFit="1" customWidth="1"/>
    <col min="20" max="20" width="3.7109375" style="5" bestFit="1" customWidth="1"/>
    <col min="21" max="21" width="3.421875" style="5" bestFit="1" customWidth="1"/>
    <col min="22" max="22" width="3.57421875" style="5" bestFit="1" customWidth="1"/>
    <col min="23" max="23" width="3.421875" style="5" bestFit="1" customWidth="1"/>
    <col min="24" max="26" width="3.57421875" style="5" bestFit="1" customWidth="1"/>
    <col min="27" max="16384" width="9.140625" style="5" customWidth="1"/>
  </cols>
  <sheetData>
    <row r="1" spans="1:26" ht="11.25">
      <c r="A1" s="3" t="s">
        <v>175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2" t="s">
        <v>195</v>
      </c>
      <c r="R1" s="2" t="s">
        <v>196</v>
      </c>
      <c r="S1" s="2" t="s">
        <v>197</v>
      </c>
      <c r="T1" s="2" t="s">
        <v>198</v>
      </c>
      <c r="U1" s="2" t="s">
        <v>199</v>
      </c>
      <c r="V1" s="2" t="s">
        <v>200</v>
      </c>
      <c r="W1" s="2" t="s">
        <v>201</v>
      </c>
      <c r="X1" s="2" t="s">
        <v>1</v>
      </c>
      <c r="Y1" s="2" t="s">
        <v>4</v>
      </c>
      <c r="Z1" s="2" t="s">
        <v>202</v>
      </c>
    </row>
    <row r="2" spans="1:16" ht="11.25">
      <c r="A2" s="5" t="s">
        <v>15</v>
      </c>
      <c r="B2" s="6">
        <v>4</v>
      </c>
      <c r="C2" s="6">
        <v>18</v>
      </c>
      <c r="D2" s="6">
        <v>45</v>
      </c>
      <c r="E2" s="6">
        <v>40</v>
      </c>
      <c r="F2" s="6">
        <v>7</v>
      </c>
      <c r="G2" s="6">
        <v>7</v>
      </c>
      <c r="H2" s="6">
        <v>100</v>
      </c>
      <c r="I2" s="6">
        <v>1</v>
      </c>
      <c r="J2" s="6">
        <v>13</v>
      </c>
      <c r="K2" s="6">
        <v>13</v>
      </c>
      <c r="L2" s="6">
        <v>10</v>
      </c>
      <c r="M2" s="6">
        <v>1.3</v>
      </c>
      <c r="N2" s="6">
        <v>1</v>
      </c>
      <c r="O2" s="6">
        <v>6</v>
      </c>
      <c r="P2" s="6">
        <v>44</v>
      </c>
    </row>
    <row r="3" spans="1:16" ht="11.25">
      <c r="A3" s="5" t="s">
        <v>16</v>
      </c>
      <c r="B3" s="6">
        <v>3</v>
      </c>
      <c r="C3" s="6">
        <v>18</v>
      </c>
      <c r="D3" s="6">
        <v>55</v>
      </c>
      <c r="E3" s="6">
        <v>32.7</v>
      </c>
      <c r="F3" s="6">
        <v>12</v>
      </c>
      <c r="G3" s="6">
        <v>14</v>
      </c>
      <c r="H3" s="6">
        <v>85.7</v>
      </c>
      <c r="I3" s="6">
        <v>2</v>
      </c>
      <c r="J3" s="6">
        <v>16</v>
      </c>
      <c r="K3" s="6">
        <v>13</v>
      </c>
      <c r="L3" s="6">
        <v>11</v>
      </c>
      <c r="M3" s="6">
        <v>1.182</v>
      </c>
      <c r="N3" s="6">
        <v>3</v>
      </c>
      <c r="O3" s="6">
        <v>3</v>
      </c>
      <c r="P3" s="6">
        <v>50</v>
      </c>
    </row>
    <row r="4" spans="1:16" ht="11.25">
      <c r="A4" s="5" t="s">
        <v>17</v>
      </c>
      <c r="B4" s="6">
        <v>3</v>
      </c>
      <c r="C4" s="6">
        <v>11</v>
      </c>
      <c r="D4" s="6">
        <v>19</v>
      </c>
      <c r="E4" s="6">
        <v>57.9</v>
      </c>
      <c r="F4" s="6">
        <v>7</v>
      </c>
      <c r="G4" s="6">
        <v>10</v>
      </c>
      <c r="H4" s="6">
        <v>70</v>
      </c>
      <c r="I4" s="6">
        <v>6</v>
      </c>
      <c r="J4" s="6">
        <v>8</v>
      </c>
      <c r="K4" s="6">
        <v>11</v>
      </c>
      <c r="L4" s="6">
        <v>8</v>
      </c>
      <c r="M4" s="6">
        <v>1.375</v>
      </c>
      <c r="N4" s="6">
        <v>0</v>
      </c>
      <c r="O4" s="6">
        <v>3</v>
      </c>
      <c r="P4" s="6">
        <v>35</v>
      </c>
    </row>
    <row r="5" spans="1:16" ht="11.25">
      <c r="A5" s="5" t="s">
        <v>18</v>
      </c>
      <c r="B5" s="6">
        <v>4</v>
      </c>
      <c r="C5" s="6">
        <v>8</v>
      </c>
      <c r="D5" s="6">
        <v>17</v>
      </c>
      <c r="E5" s="6">
        <v>47.1</v>
      </c>
      <c r="F5" s="6">
        <v>7</v>
      </c>
      <c r="G5" s="6">
        <v>10</v>
      </c>
      <c r="H5" s="6">
        <v>70</v>
      </c>
      <c r="I5" s="6">
        <v>0</v>
      </c>
      <c r="J5" s="6">
        <v>30</v>
      </c>
      <c r="K5" s="6">
        <v>2</v>
      </c>
      <c r="L5" s="6">
        <v>3</v>
      </c>
      <c r="M5" s="6">
        <v>0.667</v>
      </c>
      <c r="N5" s="6">
        <v>7</v>
      </c>
      <c r="O5" s="6">
        <v>0</v>
      </c>
      <c r="P5" s="6">
        <v>23</v>
      </c>
    </row>
    <row r="6" spans="1:16" ht="11.25">
      <c r="A6" s="5" t="s">
        <v>19</v>
      </c>
      <c r="B6" s="6">
        <v>3</v>
      </c>
      <c r="C6" s="6">
        <v>22</v>
      </c>
      <c r="D6" s="6">
        <v>47</v>
      </c>
      <c r="E6" s="6">
        <v>46.8</v>
      </c>
      <c r="F6" s="6">
        <v>17</v>
      </c>
      <c r="G6" s="6">
        <v>21</v>
      </c>
      <c r="H6" s="6">
        <v>81</v>
      </c>
      <c r="I6" s="6">
        <v>1</v>
      </c>
      <c r="J6" s="6">
        <v>47</v>
      </c>
      <c r="K6" s="6">
        <v>8</v>
      </c>
      <c r="L6" s="6">
        <v>8</v>
      </c>
      <c r="M6" s="6">
        <v>1</v>
      </c>
      <c r="N6" s="6">
        <v>1</v>
      </c>
      <c r="O6" s="6">
        <v>5</v>
      </c>
      <c r="P6" s="6">
        <v>62</v>
      </c>
    </row>
    <row r="7" spans="1:16" ht="11.25">
      <c r="A7" s="5" t="s">
        <v>20</v>
      </c>
      <c r="B7" s="6">
        <v>3</v>
      </c>
      <c r="C7" s="6">
        <v>16</v>
      </c>
      <c r="D7" s="6">
        <v>39</v>
      </c>
      <c r="E7" s="6">
        <v>41</v>
      </c>
      <c r="F7" s="6">
        <v>8</v>
      </c>
      <c r="G7" s="6">
        <v>10</v>
      </c>
      <c r="H7" s="6">
        <v>80</v>
      </c>
      <c r="I7" s="6">
        <v>6</v>
      </c>
      <c r="J7" s="6">
        <v>13</v>
      </c>
      <c r="K7" s="6">
        <v>8</v>
      </c>
      <c r="L7" s="6">
        <v>6</v>
      </c>
      <c r="M7" s="6">
        <v>1.333</v>
      </c>
      <c r="N7" s="6">
        <v>1</v>
      </c>
      <c r="O7" s="6">
        <v>2</v>
      </c>
      <c r="P7" s="6">
        <v>46</v>
      </c>
    </row>
    <row r="8" spans="1:16" ht="11.25">
      <c r="A8" s="5" t="s">
        <v>21</v>
      </c>
      <c r="B8" s="6">
        <v>2</v>
      </c>
      <c r="C8" s="6">
        <v>21</v>
      </c>
      <c r="D8" s="6">
        <v>41</v>
      </c>
      <c r="E8" s="6">
        <v>51.2</v>
      </c>
      <c r="F8" s="6">
        <v>2</v>
      </c>
      <c r="G8" s="6">
        <v>4</v>
      </c>
      <c r="H8" s="6">
        <v>50</v>
      </c>
      <c r="I8" s="6">
        <v>4</v>
      </c>
      <c r="J8" s="6">
        <v>17</v>
      </c>
      <c r="K8" s="6">
        <v>17</v>
      </c>
      <c r="L8" s="6">
        <v>5</v>
      </c>
      <c r="M8" s="6">
        <v>3.4</v>
      </c>
      <c r="N8" s="6">
        <v>1</v>
      </c>
      <c r="O8" s="6">
        <v>4</v>
      </c>
      <c r="P8" s="6">
        <v>48</v>
      </c>
    </row>
    <row r="9" spans="1:16" ht="11.25">
      <c r="A9" s="5" t="s">
        <v>22</v>
      </c>
      <c r="B9" s="6">
        <v>3</v>
      </c>
      <c r="C9" s="6">
        <v>9</v>
      </c>
      <c r="D9" s="6">
        <v>20</v>
      </c>
      <c r="E9" s="6">
        <v>45</v>
      </c>
      <c r="F9" s="6">
        <v>6</v>
      </c>
      <c r="G9" s="6">
        <v>7</v>
      </c>
      <c r="H9" s="6">
        <v>85.7</v>
      </c>
      <c r="I9" s="6">
        <v>0</v>
      </c>
      <c r="J9" s="6">
        <v>22</v>
      </c>
      <c r="K9" s="6">
        <v>8</v>
      </c>
      <c r="L9" s="6">
        <v>5</v>
      </c>
      <c r="M9" s="6">
        <v>1.6</v>
      </c>
      <c r="N9" s="6">
        <v>0</v>
      </c>
      <c r="O9" s="6">
        <v>4</v>
      </c>
      <c r="P9" s="6">
        <v>24</v>
      </c>
    </row>
    <row r="10" spans="1:26" ht="11.25">
      <c r="A10" s="3" t="s">
        <v>203</v>
      </c>
      <c r="B10" s="4">
        <f>SUM(B2:B9)</f>
        <v>25</v>
      </c>
      <c r="C10" s="4">
        <f>SUM(C2:C9)</f>
        <v>123</v>
      </c>
      <c r="D10" s="4">
        <f>SUM(D2:D9)</f>
        <v>283</v>
      </c>
      <c r="E10" s="7">
        <f>+C10/D10</f>
        <v>0.43462897526501765</v>
      </c>
      <c r="F10" s="4">
        <f>SUM(F2:F9)</f>
        <v>66</v>
      </c>
      <c r="G10" s="4">
        <f>SUM(G2:G9)</f>
        <v>83</v>
      </c>
      <c r="H10" s="7">
        <f>+F10/G10</f>
        <v>0.7951807228915663</v>
      </c>
      <c r="I10" s="4">
        <f>SUM(I2:I9)</f>
        <v>20</v>
      </c>
      <c r="J10" s="4">
        <f>SUM(J2:J9)</f>
        <v>166</v>
      </c>
      <c r="K10" s="4">
        <f>SUM(K2:K9)</f>
        <v>80</v>
      </c>
      <c r="L10" s="4">
        <f>SUM(L2:L9)</f>
        <v>56</v>
      </c>
      <c r="M10" s="7">
        <f>+K10/L10</f>
        <v>1.4285714285714286</v>
      </c>
      <c r="N10" s="4">
        <f>SUM(N2:N9)</f>
        <v>14</v>
      </c>
      <c r="O10" s="4">
        <f>SUM(O2:O9)</f>
        <v>27</v>
      </c>
      <c r="P10" s="4">
        <f>SUM(P2:P9)</f>
        <v>332</v>
      </c>
      <c r="Q10" s="8">
        <f>SUM(R10:Z10)</f>
        <v>1519</v>
      </c>
      <c r="R10" s="9">
        <f>+P10</f>
        <v>332</v>
      </c>
      <c r="S10" s="9">
        <f>+J10*1.7</f>
        <v>282.2</v>
      </c>
      <c r="T10" s="9">
        <f>+K10*3</f>
        <v>240</v>
      </c>
      <c r="U10" s="9">
        <f>+I10*4</f>
        <v>80</v>
      </c>
      <c r="V10" s="9">
        <f>O10*4.4</f>
        <v>118.80000000000001</v>
      </c>
      <c r="W10" s="9">
        <f>+N10*6.5</f>
        <v>91</v>
      </c>
      <c r="X10" s="2">
        <f>IF(E10&lt;0.414,70,IF(E10&lt;0.427,85,IF(E10&lt;0.437,100,IF(E10&lt;0.444,115,IF(E10&lt;0.452,130,IF(E10&lt;0.46,145,IF(E10&lt;0.469,160,IF(E10&lt;0.481,175,190))))))))</f>
        <v>100</v>
      </c>
      <c r="Y10" s="2">
        <f>IF(H10&lt;0.687,70,IF(H10&lt;0.719,85,IF(H10&lt;0.74,100,IF(H10&lt;0.758,115,IF(H10&lt;0.776,130,IF(H10&lt;0.789,145,IF(H10&lt;0.804,160,IF(H10&lt;0.827,175,190))))))))</f>
        <v>160</v>
      </c>
      <c r="Z10" s="2">
        <f>IF(M10&lt;1.15,70,IF(M10&lt;1.29,85,IF(M10&lt;1.4,100,IF(M10&lt;1.5,115,IF(M10&lt;1.59,130,IF(M10&lt;1.72,145,IF(M10&lt;1.89,160,IF(M10&lt;2.09,175,190))))))))</f>
        <v>115</v>
      </c>
    </row>
    <row r="12" spans="1:16" ht="11.25">
      <c r="A12" s="3" t="s">
        <v>176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</row>
    <row r="13" spans="1:16" ht="11.25">
      <c r="A13" s="5" t="s">
        <v>23</v>
      </c>
      <c r="B13" s="6">
        <v>4</v>
      </c>
      <c r="C13" s="6">
        <v>9</v>
      </c>
      <c r="D13" s="6">
        <v>14</v>
      </c>
      <c r="E13" s="6">
        <v>64.3</v>
      </c>
      <c r="F13" s="6">
        <v>10</v>
      </c>
      <c r="G13" s="6">
        <v>14</v>
      </c>
      <c r="H13" s="6">
        <v>71.4</v>
      </c>
      <c r="I13" s="6">
        <v>0</v>
      </c>
      <c r="J13" s="6">
        <v>26</v>
      </c>
      <c r="K13" s="6">
        <v>5</v>
      </c>
      <c r="L13" s="6">
        <v>5</v>
      </c>
      <c r="M13" s="6">
        <v>1</v>
      </c>
      <c r="N13" s="6">
        <v>6</v>
      </c>
      <c r="O13" s="6">
        <v>3</v>
      </c>
      <c r="P13" s="6">
        <v>28</v>
      </c>
    </row>
    <row r="14" spans="1:16" ht="11.25">
      <c r="A14" s="5" t="s">
        <v>24</v>
      </c>
      <c r="B14" s="6">
        <v>2</v>
      </c>
      <c r="C14" s="6">
        <v>6</v>
      </c>
      <c r="D14" s="6">
        <v>9</v>
      </c>
      <c r="E14" s="6">
        <v>66.7</v>
      </c>
      <c r="F14" s="6">
        <v>4</v>
      </c>
      <c r="G14" s="6">
        <v>6</v>
      </c>
      <c r="H14" s="6">
        <v>66.7</v>
      </c>
      <c r="I14" s="6">
        <v>0</v>
      </c>
      <c r="J14" s="6">
        <v>5</v>
      </c>
      <c r="K14" s="6">
        <v>2</v>
      </c>
      <c r="L14" s="6">
        <v>0</v>
      </c>
      <c r="M14" s="6">
        <v>0</v>
      </c>
      <c r="N14" s="6">
        <v>1</v>
      </c>
      <c r="O14" s="6">
        <v>2</v>
      </c>
      <c r="P14" s="6">
        <v>16</v>
      </c>
    </row>
    <row r="15" spans="1:16" ht="11.25">
      <c r="A15" s="5" t="s">
        <v>25</v>
      </c>
      <c r="B15" s="6">
        <v>3</v>
      </c>
      <c r="C15" s="6">
        <v>22</v>
      </c>
      <c r="D15" s="6">
        <v>55</v>
      </c>
      <c r="E15" s="6">
        <v>40</v>
      </c>
      <c r="F15" s="6">
        <v>3</v>
      </c>
      <c r="G15" s="6">
        <v>5</v>
      </c>
      <c r="H15" s="6">
        <v>60</v>
      </c>
      <c r="I15" s="6">
        <v>6</v>
      </c>
      <c r="J15" s="6">
        <v>12</v>
      </c>
      <c r="K15" s="6">
        <v>18</v>
      </c>
      <c r="L15" s="6">
        <v>9</v>
      </c>
      <c r="M15" s="6">
        <v>2</v>
      </c>
      <c r="N15" s="6">
        <v>1</v>
      </c>
      <c r="O15" s="6">
        <v>8</v>
      </c>
      <c r="P15" s="6">
        <v>53</v>
      </c>
    </row>
    <row r="16" spans="1:16" ht="11.25">
      <c r="A16" s="5" t="s">
        <v>26</v>
      </c>
      <c r="B16" s="6">
        <v>2</v>
      </c>
      <c r="C16" s="6">
        <v>7</v>
      </c>
      <c r="D16" s="6">
        <v>14</v>
      </c>
      <c r="E16" s="6">
        <v>50</v>
      </c>
      <c r="F16" s="6">
        <v>1</v>
      </c>
      <c r="G16" s="6">
        <v>2</v>
      </c>
      <c r="H16" s="6">
        <v>50</v>
      </c>
      <c r="I16" s="6">
        <v>0</v>
      </c>
      <c r="J16" s="6">
        <v>3</v>
      </c>
      <c r="K16" s="6">
        <v>5</v>
      </c>
      <c r="L16" s="6">
        <v>3</v>
      </c>
      <c r="M16" s="6">
        <v>1.667</v>
      </c>
      <c r="N16" s="6">
        <v>0</v>
      </c>
      <c r="O16" s="6">
        <v>0</v>
      </c>
      <c r="P16" s="6">
        <v>15</v>
      </c>
    </row>
    <row r="17" spans="1:16" ht="11.25">
      <c r="A17" s="5" t="s">
        <v>27</v>
      </c>
      <c r="B17" s="6">
        <v>4</v>
      </c>
      <c r="C17" s="6">
        <v>30</v>
      </c>
      <c r="D17" s="6">
        <v>48</v>
      </c>
      <c r="E17" s="6">
        <v>62.5</v>
      </c>
      <c r="F17" s="6">
        <v>18</v>
      </c>
      <c r="G17" s="6">
        <v>25</v>
      </c>
      <c r="H17" s="6">
        <v>72</v>
      </c>
      <c r="I17" s="6">
        <v>1</v>
      </c>
      <c r="J17" s="6">
        <v>28</v>
      </c>
      <c r="K17" s="6">
        <v>9</v>
      </c>
      <c r="L17" s="6">
        <v>7</v>
      </c>
      <c r="M17" s="6">
        <v>1.286</v>
      </c>
      <c r="N17" s="6">
        <v>1</v>
      </c>
      <c r="O17" s="6">
        <v>2</v>
      </c>
      <c r="P17" s="6">
        <v>79</v>
      </c>
    </row>
    <row r="18" spans="1:16" ht="11.25">
      <c r="A18" s="5" t="s">
        <v>28</v>
      </c>
      <c r="B18" s="6">
        <v>3</v>
      </c>
      <c r="C18" s="6">
        <v>9</v>
      </c>
      <c r="D18" s="6">
        <v>35</v>
      </c>
      <c r="E18" s="6">
        <v>25.7</v>
      </c>
      <c r="F18" s="6">
        <v>13</v>
      </c>
      <c r="G18" s="6">
        <v>16</v>
      </c>
      <c r="H18" s="6">
        <v>81.2</v>
      </c>
      <c r="I18" s="6">
        <v>1</v>
      </c>
      <c r="J18" s="6">
        <v>20</v>
      </c>
      <c r="K18" s="6">
        <v>31</v>
      </c>
      <c r="L18" s="6">
        <v>10</v>
      </c>
      <c r="M18" s="6">
        <v>3.1</v>
      </c>
      <c r="N18" s="6">
        <v>0</v>
      </c>
      <c r="O18" s="6">
        <v>4</v>
      </c>
      <c r="P18" s="6">
        <v>32</v>
      </c>
    </row>
    <row r="19" spans="1:16" ht="11.25">
      <c r="A19" s="5" t="s">
        <v>29</v>
      </c>
      <c r="B19" s="6">
        <v>3</v>
      </c>
      <c r="C19" s="6">
        <v>15</v>
      </c>
      <c r="D19" s="6">
        <v>31</v>
      </c>
      <c r="E19" s="6">
        <v>48.4</v>
      </c>
      <c r="F19" s="6">
        <v>7</v>
      </c>
      <c r="G19" s="6">
        <v>10</v>
      </c>
      <c r="H19" s="6">
        <v>70</v>
      </c>
      <c r="I19" s="6">
        <v>1</v>
      </c>
      <c r="J19" s="6">
        <v>10</v>
      </c>
      <c r="K19" s="6">
        <v>10</v>
      </c>
      <c r="L19" s="6">
        <v>5</v>
      </c>
      <c r="M19" s="6">
        <v>2</v>
      </c>
      <c r="N19" s="6">
        <v>0</v>
      </c>
      <c r="O19" s="6">
        <v>3</v>
      </c>
      <c r="P19" s="6">
        <v>38</v>
      </c>
    </row>
    <row r="20" spans="1:16" ht="11.25">
      <c r="A20" s="5" t="s">
        <v>30</v>
      </c>
      <c r="B20" s="6">
        <v>5</v>
      </c>
      <c r="C20" s="6">
        <v>8</v>
      </c>
      <c r="D20" s="6">
        <v>12</v>
      </c>
      <c r="E20" s="6">
        <v>66.7</v>
      </c>
      <c r="F20" s="6">
        <v>3</v>
      </c>
      <c r="G20" s="6">
        <v>10</v>
      </c>
      <c r="H20" s="6">
        <v>30</v>
      </c>
      <c r="I20" s="6">
        <v>0</v>
      </c>
      <c r="J20" s="6">
        <v>16</v>
      </c>
      <c r="K20" s="6">
        <v>1</v>
      </c>
      <c r="L20" s="6">
        <v>4</v>
      </c>
      <c r="M20" s="6">
        <v>0.25</v>
      </c>
      <c r="N20" s="6">
        <v>4</v>
      </c>
      <c r="O20" s="6">
        <v>3</v>
      </c>
      <c r="P20" s="6">
        <v>19</v>
      </c>
    </row>
    <row r="21" spans="1:26" ht="11.25">
      <c r="A21" s="3" t="s">
        <v>203</v>
      </c>
      <c r="B21" s="4">
        <f>SUM(B13:B20)</f>
        <v>26</v>
      </c>
      <c r="C21" s="4">
        <f>SUM(C13:C20)</f>
        <v>106</v>
      </c>
      <c r="D21" s="4">
        <f>SUM(D13:D20)</f>
        <v>218</v>
      </c>
      <c r="E21" s="7">
        <f>+C21/D21</f>
        <v>0.48623853211009177</v>
      </c>
      <c r="F21" s="4">
        <f>SUM(F13:F20)</f>
        <v>59</v>
      </c>
      <c r="G21" s="4">
        <f>SUM(G13:G20)</f>
        <v>88</v>
      </c>
      <c r="H21" s="7">
        <f>+F21/G21</f>
        <v>0.6704545454545454</v>
      </c>
      <c r="I21" s="4">
        <f>SUM(I13:I20)</f>
        <v>9</v>
      </c>
      <c r="J21" s="4">
        <f>SUM(J13:J20)</f>
        <v>120</v>
      </c>
      <c r="K21" s="4">
        <f>SUM(K13:K20)</f>
        <v>81</v>
      </c>
      <c r="L21" s="4">
        <f>SUM(L13:L20)</f>
        <v>43</v>
      </c>
      <c r="M21" s="7">
        <f>+K21/L21</f>
        <v>1.8837209302325582</v>
      </c>
      <c r="N21" s="4">
        <f>SUM(N13:N20)</f>
        <v>13</v>
      </c>
      <c r="O21" s="4">
        <f>SUM(O13:O20)</f>
        <v>25</v>
      </c>
      <c r="P21" s="4">
        <f>SUM(P13:P20)</f>
        <v>280</v>
      </c>
      <c r="Q21" s="8">
        <f>SUM(R21:Z21)</f>
        <v>1377.5</v>
      </c>
      <c r="R21" s="9">
        <f>+P21</f>
        <v>280</v>
      </c>
      <c r="S21" s="9">
        <f>+J21*1.7</f>
        <v>204</v>
      </c>
      <c r="T21" s="9">
        <f>+K21*3</f>
        <v>243</v>
      </c>
      <c r="U21" s="9">
        <f>+I21*4</f>
        <v>36</v>
      </c>
      <c r="V21" s="9">
        <f>O21*4.4</f>
        <v>110.00000000000001</v>
      </c>
      <c r="W21" s="9">
        <f>+N21*6.5</f>
        <v>84.5</v>
      </c>
      <c r="X21" s="2">
        <f>IF(E21&lt;0.414,70,IF(E21&lt;0.427,85,IF(E21&lt;0.437,100,IF(E21&lt;0.444,115,IF(E21&lt;0.452,130,IF(E21&lt;0.46,145,IF(E21&lt;0.469,160,IF(E21&lt;0.481,175,190))))))))</f>
        <v>190</v>
      </c>
      <c r="Y21" s="2">
        <f>IF(H21&lt;0.687,70,IF(H21&lt;0.719,85,IF(H21&lt;0.74,100,IF(H21&lt;0.758,115,IF(H21&lt;0.776,130,IF(H21&lt;0.789,145,IF(H21&lt;0.804,160,IF(H21&lt;0.827,175,190))))))))</f>
        <v>70</v>
      </c>
      <c r="Z21" s="2">
        <f>IF(M21&lt;1.15,70,IF(M21&lt;1.29,85,IF(M21&lt;1.4,100,IF(M21&lt;1.5,115,IF(M21&lt;1.59,130,IF(M21&lt;1.72,145,IF(M21&lt;1.89,160,IF(M21&lt;2.09,175,190))))))))</f>
        <v>160</v>
      </c>
    </row>
    <row r="23" spans="1:16" ht="11.25">
      <c r="A23" s="3" t="s">
        <v>177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</row>
    <row r="24" spans="1:16" ht="11.25">
      <c r="A24" s="5" t="s">
        <v>31</v>
      </c>
      <c r="B24" s="6">
        <v>3</v>
      </c>
      <c r="C24" s="6">
        <v>17</v>
      </c>
      <c r="D24" s="6">
        <v>30</v>
      </c>
      <c r="E24" s="6">
        <v>56.7</v>
      </c>
      <c r="F24" s="6">
        <v>7</v>
      </c>
      <c r="G24" s="6">
        <v>7</v>
      </c>
      <c r="H24" s="6">
        <v>100</v>
      </c>
      <c r="I24" s="6">
        <v>0</v>
      </c>
      <c r="J24" s="6">
        <v>25</v>
      </c>
      <c r="K24" s="6">
        <v>7</v>
      </c>
      <c r="L24" s="6">
        <v>2</v>
      </c>
      <c r="M24" s="6">
        <v>3.5</v>
      </c>
      <c r="N24" s="6">
        <v>1</v>
      </c>
      <c r="O24" s="6">
        <v>5</v>
      </c>
      <c r="P24" s="6">
        <v>41</v>
      </c>
    </row>
    <row r="25" spans="1:16" ht="11.25">
      <c r="A25" s="5" t="s">
        <v>32</v>
      </c>
      <c r="B25" s="6">
        <v>3</v>
      </c>
      <c r="C25" s="6">
        <v>10</v>
      </c>
      <c r="D25" s="6">
        <v>22</v>
      </c>
      <c r="E25" s="6">
        <v>45.5</v>
      </c>
      <c r="F25" s="6">
        <v>6</v>
      </c>
      <c r="G25" s="6">
        <v>9</v>
      </c>
      <c r="H25" s="6">
        <v>66.7</v>
      </c>
      <c r="I25" s="6">
        <v>1</v>
      </c>
      <c r="J25" s="6">
        <v>22</v>
      </c>
      <c r="K25" s="6">
        <v>19</v>
      </c>
      <c r="L25" s="6">
        <v>14</v>
      </c>
      <c r="M25" s="6">
        <v>1.357</v>
      </c>
      <c r="N25" s="6">
        <v>0</v>
      </c>
      <c r="O25" s="6">
        <v>0</v>
      </c>
      <c r="P25" s="6">
        <v>27</v>
      </c>
    </row>
    <row r="26" spans="1:16" ht="11.25">
      <c r="A26" s="5" t="s">
        <v>33</v>
      </c>
      <c r="B26" s="6">
        <v>2</v>
      </c>
      <c r="C26" s="6">
        <v>6</v>
      </c>
      <c r="D26" s="6">
        <v>13</v>
      </c>
      <c r="E26" s="6">
        <v>46.2</v>
      </c>
      <c r="F26" s="6">
        <v>2</v>
      </c>
      <c r="G26" s="6">
        <v>8</v>
      </c>
      <c r="H26" s="6">
        <v>25</v>
      </c>
      <c r="I26" s="6">
        <v>0</v>
      </c>
      <c r="J26" s="6">
        <v>16</v>
      </c>
      <c r="K26" s="6">
        <v>6</v>
      </c>
      <c r="L26" s="6">
        <v>3</v>
      </c>
      <c r="M26" s="6">
        <v>2</v>
      </c>
      <c r="N26" s="6">
        <v>1</v>
      </c>
      <c r="O26" s="6">
        <v>0</v>
      </c>
      <c r="P26" s="6">
        <v>14</v>
      </c>
    </row>
    <row r="27" spans="1:16" ht="11.25">
      <c r="A27" s="5" t="s">
        <v>34</v>
      </c>
      <c r="B27" s="6">
        <v>4</v>
      </c>
      <c r="C27" s="6">
        <v>20</v>
      </c>
      <c r="D27" s="6">
        <v>43</v>
      </c>
      <c r="E27" s="6">
        <v>46.5</v>
      </c>
      <c r="F27" s="6">
        <v>6</v>
      </c>
      <c r="G27" s="6">
        <v>6</v>
      </c>
      <c r="H27" s="6">
        <v>100</v>
      </c>
      <c r="I27" s="6">
        <v>6</v>
      </c>
      <c r="J27" s="6">
        <v>22</v>
      </c>
      <c r="K27" s="6">
        <v>9</v>
      </c>
      <c r="L27" s="6">
        <v>8</v>
      </c>
      <c r="M27" s="6">
        <v>1.125</v>
      </c>
      <c r="N27" s="6">
        <v>1</v>
      </c>
      <c r="O27" s="6">
        <v>3</v>
      </c>
      <c r="P27" s="6">
        <v>52</v>
      </c>
    </row>
    <row r="28" spans="1:16" ht="11.25">
      <c r="A28" s="5" t="s">
        <v>35</v>
      </c>
      <c r="B28" s="6">
        <v>3</v>
      </c>
      <c r="C28" s="6">
        <v>13</v>
      </c>
      <c r="D28" s="6">
        <v>30</v>
      </c>
      <c r="E28" s="6">
        <v>43.3</v>
      </c>
      <c r="F28" s="6">
        <v>10</v>
      </c>
      <c r="G28" s="6">
        <v>14</v>
      </c>
      <c r="H28" s="6">
        <v>71.4</v>
      </c>
      <c r="I28" s="6">
        <v>0</v>
      </c>
      <c r="J28" s="6">
        <v>18</v>
      </c>
      <c r="K28" s="6">
        <v>7</v>
      </c>
      <c r="L28" s="6">
        <v>6</v>
      </c>
      <c r="M28" s="6">
        <v>1.167</v>
      </c>
      <c r="N28" s="6">
        <v>5</v>
      </c>
      <c r="O28" s="6">
        <v>1</v>
      </c>
      <c r="P28" s="6">
        <v>36</v>
      </c>
    </row>
    <row r="29" spans="1:16" ht="11.25">
      <c r="A29" s="5" t="s">
        <v>36</v>
      </c>
      <c r="B29" s="6">
        <v>3</v>
      </c>
      <c r="C29" s="6">
        <v>7</v>
      </c>
      <c r="D29" s="6">
        <v>25</v>
      </c>
      <c r="E29" s="6">
        <v>28</v>
      </c>
      <c r="F29" s="6">
        <v>1</v>
      </c>
      <c r="G29" s="6">
        <v>2</v>
      </c>
      <c r="H29" s="6">
        <v>50</v>
      </c>
      <c r="I29" s="6">
        <v>4</v>
      </c>
      <c r="J29" s="6">
        <v>9</v>
      </c>
      <c r="K29" s="6">
        <v>12</v>
      </c>
      <c r="L29" s="6">
        <v>6</v>
      </c>
      <c r="M29" s="6">
        <v>2</v>
      </c>
      <c r="N29" s="6">
        <v>0</v>
      </c>
      <c r="O29" s="6">
        <v>2</v>
      </c>
      <c r="P29" s="6">
        <v>19</v>
      </c>
    </row>
    <row r="30" spans="1:16" ht="11.25">
      <c r="A30" s="5" t="s">
        <v>37</v>
      </c>
      <c r="B30" s="6">
        <v>5</v>
      </c>
      <c r="C30" s="6">
        <v>54</v>
      </c>
      <c r="D30" s="6">
        <v>111</v>
      </c>
      <c r="E30" s="6">
        <v>48.6</v>
      </c>
      <c r="F30" s="6">
        <v>13</v>
      </c>
      <c r="G30" s="6">
        <v>15</v>
      </c>
      <c r="H30" s="6">
        <v>86.7</v>
      </c>
      <c r="I30" s="6">
        <v>10</v>
      </c>
      <c r="J30" s="6">
        <v>56</v>
      </c>
      <c r="K30" s="6">
        <v>20</v>
      </c>
      <c r="L30" s="6">
        <v>10</v>
      </c>
      <c r="M30" s="6">
        <v>2</v>
      </c>
      <c r="N30" s="6">
        <v>8</v>
      </c>
      <c r="O30" s="6">
        <v>8</v>
      </c>
      <c r="P30" s="6">
        <v>131</v>
      </c>
    </row>
    <row r="31" spans="1:16" ht="11.25">
      <c r="A31" s="5" t="s">
        <v>38</v>
      </c>
      <c r="B31" s="6">
        <v>4</v>
      </c>
      <c r="C31" s="6">
        <v>29</v>
      </c>
      <c r="D31" s="6">
        <v>66</v>
      </c>
      <c r="E31" s="6">
        <v>43.9</v>
      </c>
      <c r="F31" s="6">
        <v>9</v>
      </c>
      <c r="G31" s="6">
        <v>9</v>
      </c>
      <c r="H31" s="6">
        <v>100</v>
      </c>
      <c r="I31" s="6">
        <v>5</v>
      </c>
      <c r="J31" s="6">
        <v>12</v>
      </c>
      <c r="K31" s="6">
        <v>27</v>
      </c>
      <c r="L31" s="6">
        <v>16</v>
      </c>
      <c r="M31" s="6">
        <v>1.688</v>
      </c>
      <c r="N31" s="6">
        <v>0</v>
      </c>
      <c r="O31" s="6">
        <v>8</v>
      </c>
      <c r="P31" s="6">
        <v>72</v>
      </c>
    </row>
    <row r="32" spans="1:26" ht="11.25">
      <c r="A32" s="3" t="s">
        <v>203</v>
      </c>
      <c r="B32" s="4">
        <f>SUM(B24:B31)</f>
        <v>27</v>
      </c>
      <c r="C32" s="4">
        <f>SUM(C24:C31)</f>
        <v>156</v>
      </c>
      <c r="D32" s="4">
        <f>SUM(D24:D31)</f>
        <v>340</v>
      </c>
      <c r="E32" s="7">
        <f>+C32/D32</f>
        <v>0.4588235294117647</v>
      </c>
      <c r="F32" s="4">
        <f>SUM(F24:F31)</f>
        <v>54</v>
      </c>
      <c r="G32" s="4">
        <f>SUM(G24:G31)</f>
        <v>70</v>
      </c>
      <c r="H32" s="7">
        <f>+F32/G32</f>
        <v>0.7714285714285715</v>
      </c>
      <c r="I32" s="4">
        <f>SUM(I24:I31)</f>
        <v>26</v>
      </c>
      <c r="J32" s="4">
        <f>SUM(J24:J31)</f>
        <v>180</v>
      </c>
      <c r="K32" s="4">
        <f>SUM(K24:K31)</f>
        <v>107</v>
      </c>
      <c r="L32" s="4">
        <f>SUM(L24:L31)</f>
        <v>65</v>
      </c>
      <c r="M32" s="7">
        <f>+K32/L32</f>
        <v>1.646153846153846</v>
      </c>
      <c r="N32" s="4">
        <f>SUM(N24:N31)</f>
        <v>16</v>
      </c>
      <c r="O32" s="4">
        <f>SUM(O24:O31)</f>
        <v>27</v>
      </c>
      <c r="P32" s="4">
        <f>SUM(P24:P31)</f>
        <v>392</v>
      </c>
      <c r="Q32" s="8">
        <f>SUM(R32:Z32)</f>
        <v>1765.8</v>
      </c>
      <c r="R32" s="9">
        <f>+P32</f>
        <v>392</v>
      </c>
      <c r="S32" s="9">
        <f>+J32*1.7</f>
        <v>306</v>
      </c>
      <c r="T32" s="9">
        <f>+K32*3</f>
        <v>321</v>
      </c>
      <c r="U32" s="9">
        <f>+I32*4</f>
        <v>104</v>
      </c>
      <c r="V32" s="9">
        <f>O32*4.4</f>
        <v>118.80000000000001</v>
      </c>
      <c r="W32" s="9">
        <f>+N32*6.5</f>
        <v>104</v>
      </c>
      <c r="X32" s="2">
        <f>IF(E32&lt;0.414,70,IF(E32&lt;0.427,85,IF(E32&lt;0.437,100,IF(E32&lt;0.444,115,IF(E32&lt;0.452,130,IF(E32&lt;0.46,145,IF(E32&lt;0.469,160,IF(E32&lt;0.481,175,190))))))))</f>
        <v>145</v>
      </c>
      <c r="Y32" s="2">
        <f>IF(H32&lt;0.687,70,IF(H32&lt;0.719,85,IF(H32&lt;0.74,100,IF(H32&lt;0.758,115,IF(H32&lt;0.776,130,IF(H32&lt;0.789,145,IF(H32&lt;0.804,160,IF(H32&lt;0.827,175,190))))))))</f>
        <v>130</v>
      </c>
      <c r="Z32" s="2">
        <f>IF(M32&lt;1.15,70,IF(M32&lt;1.29,85,IF(M32&lt;1.4,100,IF(M32&lt;1.5,115,IF(M32&lt;1.59,130,IF(M32&lt;1.72,145,IF(M32&lt;1.89,160,IF(M32&lt;2.09,175,190))))))))</f>
        <v>145</v>
      </c>
    </row>
    <row r="34" spans="1:16" ht="11.25">
      <c r="A34" s="3" t="s">
        <v>178</v>
      </c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4" t="s">
        <v>13</v>
      </c>
      <c r="P34" s="4" t="s">
        <v>14</v>
      </c>
    </row>
    <row r="35" spans="1:16" ht="11.25">
      <c r="A35" s="5" t="s">
        <v>39</v>
      </c>
      <c r="B35" s="6">
        <v>4</v>
      </c>
      <c r="C35" s="6">
        <v>9</v>
      </c>
      <c r="D35" s="6">
        <v>24</v>
      </c>
      <c r="E35" s="6">
        <v>37.5</v>
      </c>
      <c r="F35" s="6">
        <v>2</v>
      </c>
      <c r="G35" s="6">
        <v>2</v>
      </c>
      <c r="H35" s="6">
        <v>100</v>
      </c>
      <c r="I35" s="6">
        <v>3</v>
      </c>
      <c r="J35" s="6">
        <v>3</v>
      </c>
      <c r="K35" s="6">
        <v>14</v>
      </c>
      <c r="L35" s="6">
        <v>10</v>
      </c>
      <c r="M35" s="6">
        <v>1.4</v>
      </c>
      <c r="N35" s="6">
        <v>2</v>
      </c>
      <c r="O35" s="6">
        <v>6</v>
      </c>
      <c r="P35" s="6">
        <v>23</v>
      </c>
    </row>
    <row r="36" spans="1:16" ht="11.25">
      <c r="A36" s="5" t="s">
        <v>40</v>
      </c>
      <c r="B36" s="6">
        <v>4</v>
      </c>
      <c r="C36" s="6">
        <v>9</v>
      </c>
      <c r="D36" s="6">
        <v>23</v>
      </c>
      <c r="E36" s="6">
        <v>39.1</v>
      </c>
      <c r="F36" s="6">
        <v>1</v>
      </c>
      <c r="G36" s="6">
        <v>4</v>
      </c>
      <c r="H36" s="6">
        <v>25</v>
      </c>
      <c r="I36" s="6">
        <v>5</v>
      </c>
      <c r="J36" s="6">
        <v>9</v>
      </c>
      <c r="K36" s="6">
        <v>4</v>
      </c>
      <c r="L36" s="6">
        <v>4</v>
      </c>
      <c r="M36" s="6">
        <v>1</v>
      </c>
      <c r="N36" s="6">
        <v>1</v>
      </c>
      <c r="O36" s="6">
        <v>3</v>
      </c>
      <c r="P36" s="6">
        <v>24</v>
      </c>
    </row>
    <row r="37" spans="1:16" ht="11.25">
      <c r="A37" s="5" t="s">
        <v>41</v>
      </c>
      <c r="B37" s="6">
        <v>3</v>
      </c>
      <c r="C37" s="6">
        <v>16</v>
      </c>
      <c r="D37" s="6">
        <v>31</v>
      </c>
      <c r="E37" s="6">
        <v>51.6</v>
      </c>
      <c r="F37" s="6">
        <v>9</v>
      </c>
      <c r="G37" s="6">
        <v>10</v>
      </c>
      <c r="H37" s="6">
        <v>90</v>
      </c>
      <c r="I37" s="6">
        <v>0</v>
      </c>
      <c r="J37" s="6">
        <v>38</v>
      </c>
      <c r="K37" s="6">
        <v>4</v>
      </c>
      <c r="L37" s="6">
        <v>7</v>
      </c>
      <c r="M37" s="6">
        <v>0.571</v>
      </c>
      <c r="N37" s="6">
        <v>5</v>
      </c>
      <c r="O37" s="6">
        <v>9</v>
      </c>
      <c r="P37" s="6">
        <v>41</v>
      </c>
    </row>
    <row r="38" spans="1:16" ht="11.25">
      <c r="A38" s="5" t="s">
        <v>42</v>
      </c>
      <c r="B38" s="6">
        <v>3</v>
      </c>
      <c r="C38" s="6">
        <v>4</v>
      </c>
      <c r="D38" s="6">
        <v>8</v>
      </c>
      <c r="E38" s="6">
        <v>50</v>
      </c>
      <c r="F38" s="6">
        <v>1</v>
      </c>
      <c r="G38" s="6">
        <v>1</v>
      </c>
      <c r="H38" s="6">
        <v>100</v>
      </c>
      <c r="I38" s="6">
        <v>0</v>
      </c>
      <c r="J38" s="6">
        <v>21</v>
      </c>
      <c r="K38" s="6">
        <v>3</v>
      </c>
      <c r="L38" s="6">
        <v>2</v>
      </c>
      <c r="M38" s="6">
        <v>1.5</v>
      </c>
      <c r="N38" s="6">
        <v>0</v>
      </c>
      <c r="O38" s="6">
        <v>2</v>
      </c>
      <c r="P38" s="6">
        <v>9</v>
      </c>
    </row>
    <row r="39" spans="1:16" ht="11.25">
      <c r="A39" s="5" t="s">
        <v>43</v>
      </c>
      <c r="B39" s="6">
        <v>4</v>
      </c>
      <c r="C39" s="6">
        <v>25</v>
      </c>
      <c r="D39" s="6">
        <v>70</v>
      </c>
      <c r="E39" s="6">
        <v>35.7</v>
      </c>
      <c r="F39" s="6">
        <v>15</v>
      </c>
      <c r="G39" s="6">
        <v>16</v>
      </c>
      <c r="H39" s="6">
        <v>93.8</v>
      </c>
      <c r="I39" s="6">
        <v>5</v>
      </c>
      <c r="J39" s="6">
        <v>22</v>
      </c>
      <c r="K39" s="6">
        <v>13</v>
      </c>
      <c r="L39" s="6">
        <v>11</v>
      </c>
      <c r="M39" s="6">
        <v>1.182</v>
      </c>
      <c r="N39" s="6">
        <v>1</v>
      </c>
      <c r="O39" s="6">
        <v>4</v>
      </c>
      <c r="P39" s="6">
        <v>70</v>
      </c>
    </row>
    <row r="40" spans="1:16" ht="11.25">
      <c r="A40" s="5" t="s">
        <v>44</v>
      </c>
      <c r="B40" s="6">
        <v>3</v>
      </c>
      <c r="C40" s="6">
        <v>25</v>
      </c>
      <c r="D40" s="6">
        <v>57</v>
      </c>
      <c r="E40" s="6">
        <v>43.9</v>
      </c>
      <c r="F40" s="6">
        <v>26</v>
      </c>
      <c r="G40" s="6">
        <v>30</v>
      </c>
      <c r="H40" s="6">
        <v>86.7</v>
      </c>
      <c r="I40" s="6">
        <v>2</v>
      </c>
      <c r="J40" s="6">
        <v>11</v>
      </c>
      <c r="K40" s="6">
        <v>16</v>
      </c>
      <c r="L40" s="6">
        <v>8</v>
      </c>
      <c r="M40" s="6">
        <v>2</v>
      </c>
      <c r="N40" s="6">
        <v>1</v>
      </c>
      <c r="O40" s="6">
        <v>2</v>
      </c>
      <c r="P40" s="6">
        <v>78</v>
      </c>
    </row>
    <row r="41" spans="1:16" ht="11.25">
      <c r="A41" s="5" t="s">
        <v>45</v>
      </c>
      <c r="B41" s="6">
        <v>3</v>
      </c>
      <c r="C41" s="6">
        <v>12</v>
      </c>
      <c r="D41" s="6">
        <v>41</v>
      </c>
      <c r="E41" s="6">
        <v>29.3</v>
      </c>
      <c r="F41" s="6">
        <v>10</v>
      </c>
      <c r="G41" s="6">
        <v>11</v>
      </c>
      <c r="H41" s="6">
        <v>90.9</v>
      </c>
      <c r="I41" s="6">
        <v>3</v>
      </c>
      <c r="J41" s="6">
        <v>5</v>
      </c>
      <c r="K41" s="6">
        <v>11</v>
      </c>
      <c r="L41" s="6">
        <v>3</v>
      </c>
      <c r="M41" s="6">
        <v>3.667</v>
      </c>
      <c r="N41" s="6">
        <v>0</v>
      </c>
      <c r="O41" s="6">
        <v>3</v>
      </c>
      <c r="P41" s="6">
        <v>37</v>
      </c>
    </row>
    <row r="42" spans="1:16" ht="11.25">
      <c r="A42" s="5" t="s">
        <v>46</v>
      </c>
      <c r="B42" s="6">
        <v>3</v>
      </c>
      <c r="C42" s="6">
        <v>19</v>
      </c>
      <c r="D42" s="6">
        <v>35</v>
      </c>
      <c r="E42" s="6">
        <v>54.3</v>
      </c>
      <c r="F42" s="6">
        <v>3</v>
      </c>
      <c r="G42" s="6">
        <v>5</v>
      </c>
      <c r="H42" s="6">
        <v>60</v>
      </c>
      <c r="I42" s="6">
        <v>7</v>
      </c>
      <c r="J42" s="6">
        <v>11</v>
      </c>
      <c r="K42" s="6">
        <v>21</v>
      </c>
      <c r="L42" s="6">
        <v>9</v>
      </c>
      <c r="M42" s="6">
        <v>2.333</v>
      </c>
      <c r="N42" s="6">
        <v>2</v>
      </c>
      <c r="O42" s="6">
        <v>3</v>
      </c>
      <c r="P42" s="6">
        <v>48</v>
      </c>
    </row>
    <row r="43" spans="1:26" ht="11.25">
      <c r="A43" s="3" t="s">
        <v>203</v>
      </c>
      <c r="B43" s="4">
        <f>SUM(B35:B42)</f>
        <v>27</v>
      </c>
      <c r="C43" s="4">
        <f>SUM(C35:C42)</f>
        <v>119</v>
      </c>
      <c r="D43" s="4">
        <f>SUM(D35:D42)</f>
        <v>289</v>
      </c>
      <c r="E43" s="7">
        <f>+C43/D43</f>
        <v>0.4117647058823529</v>
      </c>
      <c r="F43" s="4">
        <f>SUM(F35:F42)</f>
        <v>67</v>
      </c>
      <c r="G43" s="4">
        <f>SUM(G35:G42)</f>
        <v>79</v>
      </c>
      <c r="H43" s="7">
        <f>+F43/G43</f>
        <v>0.8481012658227848</v>
      </c>
      <c r="I43" s="4">
        <f>SUM(I35:I42)</f>
        <v>25</v>
      </c>
      <c r="J43" s="4">
        <f>SUM(J35:J42)</f>
        <v>120</v>
      </c>
      <c r="K43" s="4">
        <f>SUM(K35:K42)</f>
        <v>86</v>
      </c>
      <c r="L43" s="4">
        <f>SUM(L35:L42)</f>
        <v>54</v>
      </c>
      <c r="M43" s="7">
        <f>+K43/L43</f>
        <v>1.5925925925925926</v>
      </c>
      <c r="N43" s="4">
        <f>SUM(N35:N42)</f>
        <v>12</v>
      </c>
      <c r="O43" s="4">
        <f>SUM(O35:O42)</f>
        <v>32</v>
      </c>
      <c r="P43" s="4">
        <f>SUM(P35:P42)</f>
        <v>330</v>
      </c>
      <c r="Q43" s="8">
        <f>SUM(R43:Z43)</f>
        <v>1515.8</v>
      </c>
      <c r="R43" s="9">
        <f>+P43</f>
        <v>330</v>
      </c>
      <c r="S43" s="9">
        <f>+J43*1.7</f>
        <v>204</v>
      </c>
      <c r="T43" s="9">
        <f>+K43*3</f>
        <v>258</v>
      </c>
      <c r="U43" s="9">
        <f>+I43*4</f>
        <v>100</v>
      </c>
      <c r="V43" s="9">
        <f>O43*4.4</f>
        <v>140.8</v>
      </c>
      <c r="W43" s="9">
        <f>+N43*6.5</f>
        <v>78</v>
      </c>
      <c r="X43" s="2">
        <f>IF(E43&lt;0.414,70,IF(E43&lt;0.427,85,IF(E43&lt;0.437,100,IF(E43&lt;0.444,115,IF(E43&lt;0.452,130,IF(E43&lt;0.46,145,IF(E43&lt;0.469,160,IF(E43&lt;0.481,175,190))))))))</f>
        <v>70</v>
      </c>
      <c r="Y43" s="2">
        <f>IF(H43&lt;0.687,70,IF(H43&lt;0.719,85,IF(H43&lt;0.74,100,IF(H43&lt;0.758,115,IF(H43&lt;0.776,130,IF(H43&lt;0.789,145,IF(H43&lt;0.804,160,IF(H43&lt;0.827,175,190))))))))</f>
        <v>190</v>
      </c>
      <c r="Z43" s="2">
        <f>IF(M43&lt;1.15,70,IF(M43&lt;1.29,85,IF(M43&lt;1.4,100,IF(M43&lt;1.5,115,IF(M43&lt;1.59,130,IF(M43&lt;1.72,145,IF(M43&lt;1.89,160,IF(M43&lt;2.09,175,190))))))))</f>
        <v>145</v>
      </c>
    </row>
    <row r="45" spans="1:16" ht="11.25">
      <c r="A45" s="3" t="s">
        <v>179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12</v>
      </c>
      <c r="O45" s="4" t="s">
        <v>13</v>
      </c>
      <c r="P45" s="4" t="s">
        <v>14</v>
      </c>
    </row>
    <row r="46" spans="1:16" ht="11.25">
      <c r="A46" s="5" t="s">
        <v>47</v>
      </c>
      <c r="B46" s="6">
        <v>3</v>
      </c>
      <c r="C46" s="6">
        <v>19</v>
      </c>
      <c r="D46" s="6">
        <v>41</v>
      </c>
      <c r="E46" s="6">
        <v>46.3</v>
      </c>
      <c r="F46" s="6">
        <v>10</v>
      </c>
      <c r="G46" s="6">
        <v>11</v>
      </c>
      <c r="H46" s="6">
        <v>90.9</v>
      </c>
      <c r="I46" s="6">
        <v>4</v>
      </c>
      <c r="J46" s="6">
        <v>14</v>
      </c>
      <c r="K46" s="6">
        <v>15</v>
      </c>
      <c r="L46" s="6">
        <v>3</v>
      </c>
      <c r="M46" s="6">
        <v>5</v>
      </c>
      <c r="N46" s="6">
        <v>1</v>
      </c>
      <c r="O46" s="6">
        <v>2</v>
      </c>
      <c r="P46" s="6">
        <v>52</v>
      </c>
    </row>
    <row r="47" spans="1:16" ht="11.25">
      <c r="A47" s="5" t="s">
        <v>48</v>
      </c>
      <c r="B47" s="6">
        <v>4</v>
      </c>
      <c r="C47" s="6">
        <v>22</v>
      </c>
      <c r="D47" s="6">
        <v>52</v>
      </c>
      <c r="E47" s="6">
        <v>42.3</v>
      </c>
      <c r="F47" s="6">
        <v>15</v>
      </c>
      <c r="G47" s="6">
        <v>22</v>
      </c>
      <c r="H47" s="6">
        <v>68.2</v>
      </c>
      <c r="I47" s="6">
        <v>4</v>
      </c>
      <c r="J47" s="6">
        <v>42</v>
      </c>
      <c r="K47" s="6">
        <v>12</v>
      </c>
      <c r="L47" s="6">
        <v>15</v>
      </c>
      <c r="M47" s="6">
        <v>0.8</v>
      </c>
      <c r="N47" s="6">
        <v>12</v>
      </c>
      <c r="O47" s="6">
        <v>14</v>
      </c>
      <c r="P47" s="6">
        <v>63</v>
      </c>
    </row>
    <row r="48" spans="1:16" ht="11.25">
      <c r="A48" s="5" t="s">
        <v>49</v>
      </c>
      <c r="B48" s="6">
        <v>3</v>
      </c>
      <c r="C48" s="6">
        <v>22</v>
      </c>
      <c r="D48" s="6">
        <v>43</v>
      </c>
      <c r="E48" s="6">
        <v>51.2</v>
      </c>
      <c r="F48" s="6">
        <v>32</v>
      </c>
      <c r="G48" s="6">
        <v>34</v>
      </c>
      <c r="H48" s="6">
        <v>94.1</v>
      </c>
      <c r="I48" s="6">
        <v>4</v>
      </c>
      <c r="J48" s="6">
        <v>17</v>
      </c>
      <c r="K48" s="6">
        <v>14</v>
      </c>
      <c r="L48" s="6">
        <v>8</v>
      </c>
      <c r="M48" s="6">
        <v>1.75</v>
      </c>
      <c r="N48" s="6">
        <v>1</v>
      </c>
      <c r="O48" s="6">
        <v>3</v>
      </c>
      <c r="P48" s="6">
        <v>80</v>
      </c>
    </row>
    <row r="49" spans="1:16" ht="11.25">
      <c r="A49" s="5" t="s">
        <v>50</v>
      </c>
      <c r="B49" s="6">
        <v>3</v>
      </c>
      <c r="C49" s="6">
        <v>26</v>
      </c>
      <c r="D49" s="6">
        <v>43</v>
      </c>
      <c r="E49" s="6">
        <v>60.5</v>
      </c>
      <c r="F49" s="6">
        <v>14</v>
      </c>
      <c r="G49" s="6">
        <v>19</v>
      </c>
      <c r="H49" s="6">
        <v>73.7</v>
      </c>
      <c r="I49" s="6">
        <v>10</v>
      </c>
      <c r="J49" s="6">
        <v>25</v>
      </c>
      <c r="K49" s="6">
        <v>2</v>
      </c>
      <c r="L49" s="6">
        <v>4</v>
      </c>
      <c r="M49" s="6">
        <v>0.5</v>
      </c>
      <c r="N49" s="6">
        <v>2</v>
      </c>
      <c r="O49" s="6">
        <v>3</v>
      </c>
      <c r="P49" s="6">
        <v>76</v>
      </c>
    </row>
    <row r="50" spans="1:16" ht="11.25">
      <c r="A50" s="5" t="s">
        <v>51</v>
      </c>
      <c r="B50" s="6">
        <v>3</v>
      </c>
      <c r="C50" s="6">
        <v>0</v>
      </c>
      <c r="D50" s="6">
        <v>5</v>
      </c>
      <c r="E50" s="6">
        <v>0</v>
      </c>
      <c r="F50" s="6">
        <v>3</v>
      </c>
      <c r="G50" s="6">
        <v>6</v>
      </c>
      <c r="H50" s="6">
        <v>50</v>
      </c>
      <c r="I50" s="6">
        <v>0</v>
      </c>
      <c r="J50" s="6">
        <v>16</v>
      </c>
      <c r="K50" s="6">
        <v>1</v>
      </c>
      <c r="L50" s="6">
        <v>5</v>
      </c>
      <c r="M50" s="6">
        <v>0.2</v>
      </c>
      <c r="N50" s="6">
        <v>2</v>
      </c>
      <c r="O50" s="6">
        <v>1</v>
      </c>
      <c r="P50" s="6">
        <v>3</v>
      </c>
    </row>
    <row r="51" spans="1:16" ht="11.25">
      <c r="A51" s="5" t="s">
        <v>52</v>
      </c>
      <c r="B51" s="6">
        <v>4</v>
      </c>
      <c r="C51" s="6">
        <v>31</v>
      </c>
      <c r="D51" s="6">
        <v>67</v>
      </c>
      <c r="E51" s="6">
        <v>46.3</v>
      </c>
      <c r="F51" s="6">
        <v>12</v>
      </c>
      <c r="G51" s="6">
        <v>14</v>
      </c>
      <c r="H51" s="6">
        <v>85.7</v>
      </c>
      <c r="I51" s="6">
        <v>11</v>
      </c>
      <c r="J51" s="6">
        <v>7</v>
      </c>
      <c r="K51" s="6">
        <v>6</v>
      </c>
      <c r="L51" s="6">
        <v>4</v>
      </c>
      <c r="M51" s="6">
        <v>1.5</v>
      </c>
      <c r="N51" s="6">
        <v>2</v>
      </c>
      <c r="O51" s="6">
        <v>7</v>
      </c>
      <c r="P51" s="6">
        <v>85</v>
      </c>
    </row>
    <row r="52" spans="1:16" ht="11.25">
      <c r="A52" s="5" t="s">
        <v>53</v>
      </c>
      <c r="B52" s="6">
        <v>3</v>
      </c>
      <c r="C52" s="6">
        <v>5</v>
      </c>
      <c r="D52" s="6">
        <v>21</v>
      </c>
      <c r="E52" s="6">
        <v>23.8</v>
      </c>
      <c r="F52" s="6">
        <v>2</v>
      </c>
      <c r="G52" s="6">
        <v>4</v>
      </c>
      <c r="H52" s="6">
        <v>50</v>
      </c>
      <c r="I52" s="6">
        <v>0</v>
      </c>
      <c r="J52" s="6">
        <v>10</v>
      </c>
      <c r="K52" s="6">
        <v>4</v>
      </c>
      <c r="L52" s="6">
        <v>3</v>
      </c>
      <c r="M52" s="6">
        <v>1.333</v>
      </c>
      <c r="N52" s="6">
        <v>3</v>
      </c>
      <c r="O52" s="6">
        <v>0</v>
      </c>
      <c r="P52" s="6">
        <v>12</v>
      </c>
    </row>
    <row r="53" spans="1:16" ht="11.25">
      <c r="A53" s="5" t="s">
        <v>54</v>
      </c>
      <c r="B53" s="6">
        <v>3</v>
      </c>
      <c r="C53" s="6">
        <v>22</v>
      </c>
      <c r="D53" s="6">
        <v>53</v>
      </c>
      <c r="E53" s="6">
        <v>41.5</v>
      </c>
      <c r="F53" s="6">
        <v>14</v>
      </c>
      <c r="G53" s="6">
        <v>16</v>
      </c>
      <c r="H53" s="6">
        <v>87.5</v>
      </c>
      <c r="I53" s="6">
        <v>5</v>
      </c>
      <c r="J53" s="6">
        <v>18</v>
      </c>
      <c r="K53" s="6">
        <v>8</v>
      </c>
      <c r="L53" s="6">
        <v>6</v>
      </c>
      <c r="M53" s="6">
        <v>1.333</v>
      </c>
      <c r="N53" s="6">
        <v>6</v>
      </c>
      <c r="O53" s="6">
        <v>1</v>
      </c>
      <c r="P53" s="6">
        <v>63</v>
      </c>
    </row>
    <row r="54" spans="1:26" ht="11.25">
      <c r="A54" s="3" t="s">
        <v>203</v>
      </c>
      <c r="B54" s="4">
        <f>SUM(B46:B53)</f>
        <v>26</v>
      </c>
      <c r="C54" s="4">
        <f>SUM(C46:C53)</f>
        <v>147</v>
      </c>
      <c r="D54" s="4">
        <f>SUM(D46:D53)</f>
        <v>325</v>
      </c>
      <c r="E54" s="7">
        <f>+C54/D54</f>
        <v>0.4523076923076923</v>
      </c>
      <c r="F54" s="4">
        <f>SUM(F46:F53)</f>
        <v>102</v>
      </c>
      <c r="G54" s="4">
        <f>SUM(G46:G53)</f>
        <v>126</v>
      </c>
      <c r="H54" s="7">
        <f>+F54/G54</f>
        <v>0.8095238095238095</v>
      </c>
      <c r="I54" s="4">
        <f>SUM(I46:I53)</f>
        <v>38</v>
      </c>
      <c r="J54" s="4">
        <f>SUM(J46:J53)</f>
        <v>149</v>
      </c>
      <c r="K54" s="4">
        <f>SUM(K46:K53)</f>
        <v>62</v>
      </c>
      <c r="L54" s="4">
        <f>SUM(L46:L53)</f>
        <v>48</v>
      </c>
      <c r="M54" s="7">
        <f>+K54/L54</f>
        <v>1.2916666666666667</v>
      </c>
      <c r="N54" s="4">
        <f>SUM(N46:N53)</f>
        <v>29</v>
      </c>
      <c r="O54" s="4">
        <f>SUM(O46:O53)</f>
        <v>31</v>
      </c>
      <c r="P54" s="4">
        <f>SUM(P46:P53)</f>
        <v>434</v>
      </c>
      <c r="Q54" s="8">
        <f>SUM(R54:Z54)</f>
        <v>1770.2</v>
      </c>
      <c r="R54" s="9">
        <f>+P54</f>
        <v>434</v>
      </c>
      <c r="S54" s="9">
        <f>+J54*1.7</f>
        <v>253.29999999999998</v>
      </c>
      <c r="T54" s="9">
        <f>+K54*3</f>
        <v>186</v>
      </c>
      <c r="U54" s="9">
        <f>+I54*4</f>
        <v>152</v>
      </c>
      <c r="V54" s="9">
        <f>O54*4.4</f>
        <v>136.4</v>
      </c>
      <c r="W54" s="9">
        <f>+N54*6.5</f>
        <v>188.5</v>
      </c>
      <c r="X54" s="2">
        <f>IF(E54&lt;0.414,70,IF(E54&lt;0.427,85,IF(E54&lt;0.437,100,IF(E54&lt;0.444,115,IF(E54&lt;0.452,130,IF(E54&lt;0.46,145,IF(E54&lt;0.469,160,IF(E54&lt;0.481,175,190))))))))</f>
        <v>145</v>
      </c>
      <c r="Y54" s="2">
        <f>IF(H54&lt;0.687,70,IF(H54&lt;0.719,85,IF(H54&lt;0.74,100,IF(H54&lt;0.758,115,IF(H54&lt;0.776,130,IF(H54&lt;0.789,145,IF(H54&lt;0.804,160,IF(H54&lt;0.827,175,190))))))))</f>
        <v>175</v>
      </c>
      <c r="Z54" s="2">
        <f>IF(M54&lt;1.15,70,IF(M54&lt;1.29,85,IF(M54&lt;1.4,100,IF(M54&lt;1.5,115,IF(M54&lt;1.59,130,IF(M54&lt;1.72,145,IF(M54&lt;1.89,160,IF(M54&lt;2.09,175,190))))))))</f>
        <v>100</v>
      </c>
    </row>
    <row r="56" spans="1:16" ht="11.25">
      <c r="A56" s="3" t="s">
        <v>180</v>
      </c>
      <c r="B56" s="4" t="s">
        <v>0</v>
      </c>
      <c r="C56" s="4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4" t="s">
        <v>11</v>
      </c>
      <c r="N56" s="4" t="s">
        <v>12</v>
      </c>
      <c r="O56" s="4" t="s">
        <v>13</v>
      </c>
      <c r="P56" s="4" t="s">
        <v>14</v>
      </c>
    </row>
    <row r="57" spans="1:16" ht="11.25">
      <c r="A57" s="5" t="s">
        <v>55</v>
      </c>
      <c r="B57" s="6">
        <v>3</v>
      </c>
      <c r="C57" s="6">
        <v>9</v>
      </c>
      <c r="D57" s="6">
        <v>20</v>
      </c>
      <c r="E57" s="6">
        <v>45</v>
      </c>
      <c r="F57" s="6">
        <v>1</v>
      </c>
      <c r="G57" s="6">
        <v>1</v>
      </c>
      <c r="H57" s="6">
        <v>100</v>
      </c>
      <c r="I57" s="6">
        <v>2</v>
      </c>
      <c r="J57" s="6">
        <v>6</v>
      </c>
      <c r="K57" s="6">
        <v>6</v>
      </c>
      <c r="L57" s="6">
        <v>2</v>
      </c>
      <c r="M57" s="6">
        <v>3</v>
      </c>
      <c r="N57" s="6">
        <v>3</v>
      </c>
      <c r="O57" s="6">
        <v>4</v>
      </c>
      <c r="P57" s="6">
        <v>21</v>
      </c>
    </row>
    <row r="58" spans="1:16" ht="11.25">
      <c r="A58" s="5" t="s">
        <v>56</v>
      </c>
      <c r="B58" s="6">
        <v>3</v>
      </c>
      <c r="C58" s="6">
        <v>21</v>
      </c>
      <c r="D58" s="6">
        <v>52</v>
      </c>
      <c r="E58" s="6">
        <v>40.4</v>
      </c>
      <c r="F58" s="6">
        <v>28</v>
      </c>
      <c r="G58" s="6">
        <v>30</v>
      </c>
      <c r="H58" s="6">
        <v>93.3</v>
      </c>
      <c r="I58" s="6">
        <v>1</v>
      </c>
      <c r="J58" s="6">
        <v>18</v>
      </c>
      <c r="K58" s="6">
        <v>21</v>
      </c>
      <c r="L58" s="6">
        <v>6</v>
      </c>
      <c r="M58" s="6">
        <v>3.5</v>
      </c>
      <c r="N58" s="6">
        <v>2</v>
      </c>
      <c r="O58" s="6">
        <v>2</v>
      </c>
      <c r="P58" s="6">
        <v>71</v>
      </c>
    </row>
    <row r="59" spans="1:16" ht="11.25">
      <c r="A59" s="5" t="s">
        <v>57</v>
      </c>
      <c r="B59" s="6">
        <v>3</v>
      </c>
      <c r="C59" s="6">
        <v>15</v>
      </c>
      <c r="D59" s="6">
        <v>36</v>
      </c>
      <c r="E59" s="6">
        <v>41.7</v>
      </c>
      <c r="F59" s="6">
        <v>6</v>
      </c>
      <c r="G59" s="6">
        <v>6</v>
      </c>
      <c r="H59" s="6">
        <v>100</v>
      </c>
      <c r="I59" s="6">
        <v>3</v>
      </c>
      <c r="J59" s="6">
        <v>20</v>
      </c>
      <c r="K59" s="6">
        <v>9</v>
      </c>
      <c r="L59" s="6">
        <v>6</v>
      </c>
      <c r="M59" s="6">
        <v>1.5</v>
      </c>
      <c r="N59" s="6">
        <v>1</v>
      </c>
      <c r="O59" s="6">
        <v>2</v>
      </c>
      <c r="P59" s="6">
        <v>39</v>
      </c>
    </row>
    <row r="60" spans="1:16" ht="11.25">
      <c r="A60" s="5" t="s">
        <v>58</v>
      </c>
      <c r="B60" s="6">
        <v>4</v>
      </c>
      <c r="C60" s="6">
        <v>28</v>
      </c>
      <c r="D60" s="6">
        <v>59</v>
      </c>
      <c r="E60" s="6">
        <v>47.5</v>
      </c>
      <c r="F60" s="6">
        <v>11</v>
      </c>
      <c r="G60" s="6">
        <v>13</v>
      </c>
      <c r="H60" s="6">
        <v>84.6</v>
      </c>
      <c r="I60" s="6">
        <v>9</v>
      </c>
      <c r="J60" s="6">
        <v>11</v>
      </c>
      <c r="K60" s="6">
        <v>26</v>
      </c>
      <c r="L60" s="6">
        <v>7</v>
      </c>
      <c r="M60" s="6">
        <v>3.714</v>
      </c>
      <c r="N60" s="6">
        <v>0</v>
      </c>
      <c r="O60" s="6">
        <v>4</v>
      </c>
      <c r="P60" s="6">
        <v>76</v>
      </c>
    </row>
    <row r="61" spans="1:16" ht="11.25">
      <c r="A61" s="5" t="s">
        <v>59</v>
      </c>
      <c r="B61" s="6">
        <v>4</v>
      </c>
      <c r="C61" s="6">
        <v>17</v>
      </c>
      <c r="D61" s="6">
        <v>35</v>
      </c>
      <c r="E61" s="6">
        <v>48.6</v>
      </c>
      <c r="F61" s="6">
        <v>4</v>
      </c>
      <c r="G61" s="6">
        <v>4</v>
      </c>
      <c r="H61" s="6">
        <v>100</v>
      </c>
      <c r="I61" s="6">
        <v>7</v>
      </c>
      <c r="J61" s="6">
        <v>16</v>
      </c>
      <c r="K61" s="6">
        <v>19</v>
      </c>
      <c r="L61" s="6">
        <v>4</v>
      </c>
      <c r="M61" s="6">
        <v>4.75</v>
      </c>
      <c r="N61" s="6">
        <v>0</v>
      </c>
      <c r="O61" s="6">
        <v>2</v>
      </c>
      <c r="P61" s="6">
        <v>45</v>
      </c>
    </row>
    <row r="62" spans="1:16" ht="11.25">
      <c r="A62" s="5" t="s">
        <v>60</v>
      </c>
      <c r="B62" s="6">
        <v>3</v>
      </c>
      <c r="C62" s="6">
        <v>13</v>
      </c>
      <c r="D62" s="6">
        <v>27</v>
      </c>
      <c r="E62" s="6">
        <v>48.1</v>
      </c>
      <c r="F62" s="6">
        <v>2</v>
      </c>
      <c r="G62" s="6">
        <v>4</v>
      </c>
      <c r="H62" s="6">
        <v>50</v>
      </c>
      <c r="I62" s="6">
        <v>0</v>
      </c>
      <c r="J62" s="6">
        <v>22</v>
      </c>
      <c r="K62" s="6">
        <v>4</v>
      </c>
      <c r="L62" s="6">
        <v>3</v>
      </c>
      <c r="M62" s="6">
        <v>1.333</v>
      </c>
      <c r="N62" s="6">
        <v>2</v>
      </c>
      <c r="O62" s="6">
        <v>0</v>
      </c>
      <c r="P62" s="6">
        <v>28</v>
      </c>
    </row>
    <row r="63" spans="1:16" ht="11.25">
      <c r="A63" s="5" t="s">
        <v>61</v>
      </c>
      <c r="B63" s="6">
        <v>4</v>
      </c>
      <c r="C63" s="6">
        <v>16</v>
      </c>
      <c r="D63" s="6">
        <v>41</v>
      </c>
      <c r="E63" s="6">
        <v>39</v>
      </c>
      <c r="F63" s="6">
        <v>10</v>
      </c>
      <c r="G63" s="6">
        <v>16</v>
      </c>
      <c r="H63" s="6">
        <v>62.5</v>
      </c>
      <c r="I63" s="6">
        <v>0</v>
      </c>
      <c r="J63" s="6">
        <v>29</v>
      </c>
      <c r="K63" s="6">
        <v>9</v>
      </c>
      <c r="L63" s="6">
        <v>13</v>
      </c>
      <c r="M63" s="6">
        <v>0.692</v>
      </c>
      <c r="N63" s="6">
        <v>3</v>
      </c>
      <c r="O63" s="6">
        <v>6</v>
      </c>
      <c r="P63" s="6">
        <v>42</v>
      </c>
    </row>
    <row r="64" spans="1:16" ht="11.25">
      <c r="A64" s="5" t="s">
        <v>62</v>
      </c>
      <c r="B64" s="6">
        <v>4</v>
      </c>
      <c r="C64" s="6">
        <v>32</v>
      </c>
      <c r="D64" s="6">
        <v>83</v>
      </c>
      <c r="E64" s="6">
        <v>38.6</v>
      </c>
      <c r="F64" s="6">
        <v>20</v>
      </c>
      <c r="G64" s="6">
        <v>23</v>
      </c>
      <c r="H64" s="6">
        <v>87</v>
      </c>
      <c r="I64" s="6">
        <v>9</v>
      </c>
      <c r="J64" s="6">
        <v>33</v>
      </c>
      <c r="K64" s="6">
        <v>24</v>
      </c>
      <c r="L64" s="6">
        <v>9</v>
      </c>
      <c r="M64" s="6">
        <v>2.667</v>
      </c>
      <c r="N64" s="6">
        <v>2</v>
      </c>
      <c r="O64" s="6">
        <v>10</v>
      </c>
      <c r="P64" s="6">
        <v>93</v>
      </c>
    </row>
    <row r="65" spans="1:26" ht="11.25">
      <c r="A65" s="3" t="s">
        <v>203</v>
      </c>
      <c r="B65" s="4">
        <f>SUM(B57:B64)</f>
        <v>28</v>
      </c>
      <c r="C65" s="4">
        <f>SUM(C57:C64)</f>
        <v>151</v>
      </c>
      <c r="D65" s="4">
        <f>SUM(D57:D64)</f>
        <v>353</v>
      </c>
      <c r="E65" s="7">
        <f>+C65/D65</f>
        <v>0.42776203966005666</v>
      </c>
      <c r="F65" s="4">
        <f>SUM(F57:F64)</f>
        <v>82</v>
      </c>
      <c r="G65" s="4">
        <f>SUM(G57:G64)</f>
        <v>97</v>
      </c>
      <c r="H65" s="7">
        <f>+F65/G65</f>
        <v>0.845360824742268</v>
      </c>
      <c r="I65" s="4">
        <f>SUM(I57:I64)</f>
        <v>31</v>
      </c>
      <c r="J65" s="4">
        <f>SUM(J57:J64)</f>
        <v>155</v>
      </c>
      <c r="K65" s="4">
        <f>SUM(K57:K64)</f>
        <v>118</v>
      </c>
      <c r="L65" s="4">
        <f>SUM(L57:L64)</f>
        <v>50</v>
      </c>
      <c r="M65" s="7">
        <f>+K65/L65</f>
        <v>2.36</v>
      </c>
      <c r="N65" s="4">
        <f>SUM(N57:N64)</f>
        <v>13</v>
      </c>
      <c r="O65" s="4">
        <f>SUM(O57:O64)</f>
        <v>30</v>
      </c>
      <c r="P65" s="4">
        <f>SUM(P57:P64)</f>
        <v>415</v>
      </c>
      <c r="Q65" s="8">
        <f>SUM(R65:Z65)</f>
        <v>1853</v>
      </c>
      <c r="R65" s="9">
        <f>+P65</f>
        <v>415</v>
      </c>
      <c r="S65" s="9">
        <f>+J65*1.7</f>
        <v>263.5</v>
      </c>
      <c r="T65" s="9">
        <f>+K65*3</f>
        <v>354</v>
      </c>
      <c r="U65" s="9">
        <f>+I65*4</f>
        <v>124</v>
      </c>
      <c r="V65" s="9">
        <f>O65*4.4</f>
        <v>132</v>
      </c>
      <c r="W65" s="9">
        <f>+N65*6.5</f>
        <v>84.5</v>
      </c>
      <c r="X65" s="2">
        <f>IF(E65&lt;0.414,70,IF(E65&lt;0.427,85,IF(E65&lt;0.437,100,IF(E65&lt;0.444,115,IF(E65&lt;0.452,130,IF(E65&lt;0.46,145,IF(E65&lt;0.469,160,IF(E65&lt;0.481,175,190))))))))</f>
        <v>100</v>
      </c>
      <c r="Y65" s="2">
        <f>IF(H65&lt;0.687,70,IF(H65&lt;0.719,85,IF(H65&lt;0.74,100,IF(H65&lt;0.758,115,IF(H65&lt;0.776,130,IF(H65&lt;0.789,145,IF(H65&lt;0.804,160,IF(H65&lt;0.827,175,190))))))))</f>
        <v>190</v>
      </c>
      <c r="Z65" s="2">
        <f>IF(M65&lt;1.15,70,IF(M65&lt;1.29,85,IF(M65&lt;1.4,100,IF(M65&lt;1.5,115,IF(M65&lt;1.59,130,IF(M65&lt;1.72,145,IF(M65&lt;1.89,160,IF(M65&lt;2.09,175,190))))))))</f>
        <v>190</v>
      </c>
    </row>
    <row r="67" spans="1:16" ht="11.25">
      <c r="A67" s="3" t="s">
        <v>181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</row>
    <row r="68" spans="1:16" ht="11.25">
      <c r="A68" s="5" t="s">
        <v>63</v>
      </c>
      <c r="B68" s="6">
        <v>3</v>
      </c>
      <c r="C68" s="6">
        <v>8</v>
      </c>
      <c r="D68" s="6">
        <v>21</v>
      </c>
      <c r="E68" s="6">
        <v>38.1</v>
      </c>
      <c r="F68" s="6">
        <v>7</v>
      </c>
      <c r="G68" s="6">
        <v>8</v>
      </c>
      <c r="H68" s="6">
        <v>87.5</v>
      </c>
      <c r="I68" s="6">
        <v>7</v>
      </c>
      <c r="J68" s="6">
        <v>12</v>
      </c>
      <c r="K68" s="6">
        <v>8</v>
      </c>
      <c r="L68" s="6">
        <v>7</v>
      </c>
      <c r="M68" s="6">
        <v>1.143</v>
      </c>
      <c r="N68" s="6">
        <v>0</v>
      </c>
      <c r="O68" s="6">
        <v>6</v>
      </c>
      <c r="P68" s="6">
        <v>30</v>
      </c>
    </row>
    <row r="69" spans="1:16" ht="11.25">
      <c r="A69" s="5" t="s">
        <v>64</v>
      </c>
      <c r="B69" s="6">
        <v>4</v>
      </c>
      <c r="C69" s="6">
        <v>14</v>
      </c>
      <c r="D69" s="6">
        <v>32</v>
      </c>
      <c r="E69" s="6">
        <v>43.8</v>
      </c>
      <c r="F69" s="6">
        <v>2</v>
      </c>
      <c r="G69" s="6">
        <v>2</v>
      </c>
      <c r="H69" s="6">
        <v>100</v>
      </c>
      <c r="I69" s="6">
        <v>8</v>
      </c>
      <c r="J69" s="6">
        <v>6</v>
      </c>
      <c r="K69" s="6">
        <v>19</v>
      </c>
      <c r="L69" s="6">
        <v>9</v>
      </c>
      <c r="M69" s="6">
        <v>2.111</v>
      </c>
      <c r="N69" s="6">
        <v>0</v>
      </c>
      <c r="O69" s="6">
        <v>7</v>
      </c>
      <c r="P69" s="6">
        <v>38</v>
      </c>
    </row>
    <row r="70" spans="1:16" ht="11.25">
      <c r="A70" s="5" t="s">
        <v>65</v>
      </c>
      <c r="B70" s="6">
        <v>4</v>
      </c>
      <c r="C70" s="6">
        <v>14</v>
      </c>
      <c r="D70" s="6">
        <v>19</v>
      </c>
      <c r="E70" s="6">
        <v>73.7</v>
      </c>
      <c r="F70" s="6">
        <v>3</v>
      </c>
      <c r="G70" s="6">
        <v>6</v>
      </c>
      <c r="H70" s="6">
        <v>50</v>
      </c>
      <c r="I70" s="6">
        <v>0</v>
      </c>
      <c r="J70" s="6">
        <v>17</v>
      </c>
      <c r="K70" s="6">
        <v>5</v>
      </c>
      <c r="L70" s="6">
        <v>4</v>
      </c>
      <c r="M70" s="6">
        <v>1.25</v>
      </c>
      <c r="N70" s="6">
        <v>3</v>
      </c>
      <c r="O70" s="6">
        <v>2</v>
      </c>
      <c r="P70" s="6">
        <v>31</v>
      </c>
    </row>
    <row r="71" spans="1:16" ht="11.25">
      <c r="A71" s="5" t="s">
        <v>66</v>
      </c>
      <c r="B71" s="6">
        <v>3</v>
      </c>
      <c r="C71" s="6">
        <v>25</v>
      </c>
      <c r="D71" s="6">
        <v>70</v>
      </c>
      <c r="E71" s="6">
        <v>35.7</v>
      </c>
      <c r="F71" s="6">
        <v>16</v>
      </c>
      <c r="G71" s="6">
        <v>21</v>
      </c>
      <c r="H71" s="6">
        <v>76.2</v>
      </c>
      <c r="I71" s="6">
        <v>8</v>
      </c>
      <c r="J71" s="6">
        <v>14</v>
      </c>
      <c r="K71" s="6">
        <v>28</v>
      </c>
      <c r="L71" s="6">
        <v>10</v>
      </c>
      <c r="M71" s="6">
        <v>2.8</v>
      </c>
      <c r="N71" s="6">
        <v>2</v>
      </c>
      <c r="O71" s="6">
        <v>9</v>
      </c>
      <c r="P71" s="6">
        <v>74</v>
      </c>
    </row>
    <row r="72" spans="1:16" ht="11.25">
      <c r="A72" s="5" t="s">
        <v>67</v>
      </c>
      <c r="B72" s="6">
        <v>3</v>
      </c>
      <c r="C72" s="6">
        <v>20</v>
      </c>
      <c r="D72" s="6">
        <v>37</v>
      </c>
      <c r="E72" s="6">
        <v>54.1</v>
      </c>
      <c r="F72" s="6">
        <v>12</v>
      </c>
      <c r="G72" s="6">
        <v>15</v>
      </c>
      <c r="H72" s="6">
        <v>80</v>
      </c>
      <c r="I72" s="6">
        <v>2</v>
      </c>
      <c r="J72" s="6">
        <v>13</v>
      </c>
      <c r="K72" s="6">
        <v>10</v>
      </c>
      <c r="L72" s="6">
        <v>6</v>
      </c>
      <c r="M72" s="6">
        <v>1.667</v>
      </c>
      <c r="N72" s="6">
        <v>0</v>
      </c>
      <c r="O72" s="6">
        <v>3</v>
      </c>
      <c r="P72" s="6">
        <v>54</v>
      </c>
    </row>
    <row r="73" spans="1:16" ht="11.25">
      <c r="A73" s="5" t="s">
        <v>68</v>
      </c>
      <c r="B73" s="6">
        <v>3</v>
      </c>
      <c r="C73" s="6">
        <v>19</v>
      </c>
      <c r="D73" s="6">
        <v>37</v>
      </c>
      <c r="E73" s="6">
        <v>51.4</v>
      </c>
      <c r="F73" s="6">
        <v>8</v>
      </c>
      <c r="G73" s="6">
        <v>9</v>
      </c>
      <c r="H73" s="6">
        <v>88.9</v>
      </c>
      <c r="I73" s="6">
        <v>4</v>
      </c>
      <c r="J73" s="6">
        <v>15</v>
      </c>
      <c r="K73" s="6">
        <v>8</v>
      </c>
      <c r="L73" s="6">
        <v>5</v>
      </c>
      <c r="M73" s="6">
        <v>1.6</v>
      </c>
      <c r="N73" s="6">
        <v>2</v>
      </c>
      <c r="O73" s="6">
        <v>5</v>
      </c>
      <c r="P73" s="6">
        <v>50</v>
      </c>
    </row>
    <row r="74" spans="1:16" ht="11.25">
      <c r="A74" s="5" t="s">
        <v>69</v>
      </c>
      <c r="B74" s="6">
        <v>3</v>
      </c>
      <c r="C74" s="6">
        <v>17</v>
      </c>
      <c r="D74" s="6">
        <v>52</v>
      </c>
      <c r="E74" s="6">
        <v>32.7</v>
      </c>
      <c r="F74" s="6">
        <v>5</v>
      </c>
      <c r="G74" s="6">
        <v>6</v>
      </c>
      <c r="H74" s="6">
        <v>83.3</v>
      </c>
      <c r="I74" s="6">
        <v>5</v>
      </c>
      <c r="J74" s="6">
        <v>17</v>
      </c>
      <c r="K74" s="6">
        <v>7</v>
      </c>
      <c r="L74" s="6">
        <v>9</v>
      </c>
      <c r="M74" s="6">
        <v>0.778</v>
      </c>
      <c r="N74" s="6">
        <v>0</v>
      </c>
      <c r="O74" s="6">
        <v>3</v>
      </c>
      <c r="P74" s="6">
        <v>44</v>
      </c>
    </row>
    <row r="75" spans="1:16" ht="11.25">
      <c r="A75" s="5" t="s">
        <v>70</v>
      </c>
      <c r="B75" s="6">
        <v>4</v>
      </c>
      <c r="C75" s="6">
        <v>11</v>
      </c>
      <c r="D75" s="6">
        <v>23</v>
      </c>
      <c r="E75" s="6">
        <v>47.8</v>
      </c>
      <c r="F75" s="6">
        <v>4</v>
      </c>
      <c r="G75" s="6">
        <v>5</v>
      </c>
      <c r="H75" s="6">
        <v>80</v>
      </c>
      <c r="I75" s="6">
        <v>0</v>
      </c>
      <c r="J75" s="6">
        <v>15</v>
      </c>
      <c r="K75" s="6">
        <v>1</v>
      </c>
      <c r="L75" s="6">
        <v>1</v>
      </c>
      <c r="M75" s="6">
        <v>1</v>
      </c>
      <c r="N75" s="6">
        <v>2</v>
      </c>
      <c r="O75" s="6">
        <v>4</v>
      </c>
      <c r="P75" s="6">
        <v>26</v>
      </c>
    </row>
    <row r="76" spans="1:26" ht="11.25">
      <c r="A76" s="3" t="s">
        <v>203</v>
      </c>
      <c r="B76" s="4">
        <f>SUM(B68:B75)</f>
        <v>27</v>
      </c>
      <c r="C76" s="4">
        <f>SUM(C68:C75)</f>
        <v>128</v>
      </c>
      <c r="D76" s="4">
        <f>SUM(D68:D75)</f>
        <v>291</v>
      </c>
      <c r="E76" s="7">
        <f>+C76/D76</f>
        <v>0.43986254295532645</v>
      </c>
      <c r="F76" s="4">
        <f>SUM(F68:F75)</f>
        <v>57</v>
      </c>
      <c r="G76" s="4">
        <f>SUM(G68:G75)</f>
        <v>72</v>
      </c>
      <c r="H76" s="7">
        <f>+F76/G76</f>
        <v>0.7916666666666666</v>
      </c>
      <c r="I76" s="4">
        <f>SUM(I68:I75)</f>
        <v>34</v>
      </c>
      <c r="J76" s="4">
        <f>SUM(J68:J75)</f>
        <v>109</v>
      </c>
      <c r="K76" s="4">
        <f>SUM(K68:K75)</f>
        <v>86</v>
      </c>
      <c r="L76" s="4">
        <f>SUM(L68:L75)</f>
        <v>51</v>
      </c>
      <c r="M76" s="7">
        <f>+K76/L76</f>
        <v>1.6862745098039216</v>
      </c>
      <c r="N76" s="4">
        <f>SUM(N68:N75)</f>
        <v>9</v>
      </c>
      <c r="O76" s="4">
        <f>SUM(O68:O75)</f>
        <v>39</v>
      </c>
      <c r="P76" s="4">
        <f>SUM(P68:P75)</f>
        <v>347</v>
      </c>
      <c r="Q76" s="8">
        <f>SUM(R76:Z76)</f>
        <v>1576.4</v>
      </c>
      <c r="R76" s="9">
        <f>+P76</f>
        <v>347</v>
      </c>
      <c r="S76" s="9">
        <f>+J76*1.7</f>
        <v>185.29999999999998</v>
      </c>
      <c r="T76" s="9">
        <f>+K76*3</f>
        <v>258</v>
      </c>
      <c r="U76" s="9">
        <f>+I76*4</f>
        <v>136</v>
      </c>
      <c r="V76" s="9">
        <f>O76*4.4</f>
        <v>171.60000000000002</v>
      </c>
      <c r="W76" s="9">
        <f>+N76*6.5</f>
        <v>58.5</v>
      </c>
      <c r="X76" s="2">
        <f>IF(E76&lt;0.414,70,IF(E76&lt;0.427,85,IF(E76&lt;0.437,100,IF(E76&lt;0.444,115,IF(E76&lt;0.452,130,IF(E76&lt;0.46,145,IF(E76&lt;0.469,160,IF(E76&lt;0.481,175,190))))))))</f>
        <v>115</v>
      </c>
      <c r="Y76" s="2">
        <f>IF(H76&lt;0.687,70,IF(H76&lt;0.719,85,IF(H76&lt;0.74,100,IF(H76&lt;0.758,115,IF(H76&lt;0.776,130,IF(H76&lt;0.789,145,IF(H76&lt;0.804,160,IF(H76&lt;0.827,175,190))))))))</f>
        <v>160</v>
      </c>
      <c r="Z76" s="2">
        <f>IF(M76&lt;1.15,70,IF(M76&lt;1.29,85,IF(M76&lt;1.4,100,IF(M76&lt;1.5,115,IF(M76&lt;1.59,130,IF(M76&lt;1.72,145,IF(M76&lt;1.89,160,IF(M76&lt;2.09,175,190))))))))</f>
        <v>145</v>
      </c>
    </row>
    <row r="78" spans="1:16" ht="11.25">
      <c r="A78" s="3" t="s">
        <v>182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7</v>
      </c>
      <c r="J78" s="4" t="s">
        <v>8</v>
      </c>
      <c r="K78" s="4" t="s">
        <v>9</v>
      </c>
      <c r="L78" s="4" t="s">
        <v>10</v>
      </c>
      <c r="M78" s="4" t="s">
        <v>11</v>
      </c>
      <c r="N78" s="4" t="s">
        <v>12</v>
      </c>
      <c r="O78" s="4" t="s">
        <v>13</v>
      </c>
      <c r="P78" s="4" t="s">
        <v>14</v>
      </c>
    </row>
    <row r="79" spans="1:16" ht="11.25">
      <c r="A79" s="5" t="s">
        <v>71</v>
      </c>
      <c r="B79" s="6">
        <v>4</v>
      </c>
      <c r="C79" s="6">
        <v>31</v>
      </c>
      <c r="D79" s="6">
        <v>62</v>
      </c>
      <c r="E79" s="6">
        <v>50</v>
      </c>
      <c r="F79" s="6">
        <v>16</v>
      </c>
      <c r="G79" s="6">
        <v>20</v>
      </c>
      <c r="H79" s="6">
        <v>80</v>
      </c>
      <c r="I79" s="6">
        <v>0</v>
      </c>
      <c r="J79" s="6">
        <v>38</v>
      </c>
      <c r="K79" s="6">
        <v>14</v>
      </c>
      <c r="L79" s="6">
        <v>9</v>
      </c>
      <c r="M79" s="6">
        <v>1.556</v>
      </c>
      <c r="N79" s="6">
        <v>1</v>
      </c>
      <c r="O79" s="6">
        <v>1</v>
      </c>
      <c r="P79" s="6">
        <v>78</v>
      </c>
    </row>
    <row r="80" spans="1:16" ht="11.25">
      <c r="A80" s="5" t="s">
        <v>72</v>
      </c>
      <c r="B80" s="6">
        <v>2</v>
      </c>
      <c r="C80" s="6">
        <v>0</v>
      </c>
      <c r="D80" s="6"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16" ht="11.25">
      <c r="A81" s="5" t="s">
        <v>73</v>
      </c>
      <c r="B81" s="6">
        <v>1</v>
      </c>
      <c r="C81" s="6">
        <v>17</v>
      </c>
      <c r="D81" s="6">
        <v>26</v>
      </c>
      <c r="E81" s="6">
        <v>65.4</v>
      </c>
      <c r="F81" s="6">
        <v>1</v>
      </c>
      <c r="G81" s="6">
        <v>1</v>
      </c>
      <c r="H81" s="6">
        <v>100</v>
      </c>
      <c r="I81" s="6">
        <v>3</v>
      </c>
      <c r="J81" s="6">
        <v>7</v>
      </c>
      <c r="K81" s="6">
        <v>1</v>
      </c>
      <c r="L81" s="6">
        <v>1</v>
      </c>
      <c r="M81" s="6">
        <v>1</v>
      </c>
      <c r="N81" s="6">
        <v>0</v>
      </c>
      <c r="O81" s="6">
        <v>2</v>
      </c>
      <c r="P81" s="6">
        <v>38</v>
      </c>
    </row>
    <row r="82" spans="1:16" ht="11.25">
      <c r="A82" s="5" t="s">
        <v>74</v>
      </c>
      <c r="B82" s="6">
        <v>4</v>
      </c>
      <c r="C82" s="6">
        <v>23</v>
      </c>
      <c r="D82" s="6">
        <v>49</v>
      </c>
      <c r="E82" s="6">
        <v>46.9</v>
      </c>
      <c r="F82" s="6">
        <v>8</v>
      </c>
      <c r="G82" s="6">
        <v>9</v>
      </c>
      <c r="H82" s="6">
        <v>88.9</v>
      </c>
      <c r="I82" s="6">
        <v>10</v>
      </c>
      <c r="J82" s="6">
        <v>24</v>
      </c>
      <c r="K82" s="6">
        <v>15</v>
      </c>
      <c r="L82" s="6">
        <v>4</v>
      </c>
      <c r="M82" s="6">
        <v>3.75</v>
      </c>
      <c r="N82" s="6">
        <v>1</v>
      </c>
      <c r="O82" s="6">
        <v>15</v>
      </c>
      <c r="P82" s="6">
        <v>64</v>
      </c>
    </row>
    <row r="83" spans="1:16" ht="11.25">
      <c r="A83" s="5" t="s">
        <v>75</v>
      </c>
      <c r="B83" s="6">
        <v>3</v>
      </c>
      <c r="C83" s="6">
        <v>21</v>
      </c>
      <c r="D83" s="6">
        <v>47</v>
      </c>
      <c r="E83" s="6">
        <v>44.7</v>
      </c>
      <c r="F83" s="6">
        <v>7</v>
      </c>
      <c r="G83" s="6">
        <v>8</v>
      </c>
      <c r="H83" s="6">
        <v>87.5</v>
      </c>
      <c r="I83" s="6">
        <v>6</v>
      </c>
      <c r="J83" s="6">
        <v>12</v>
      </c>
      <c r="K83" s="6">
        <v>10</v>
      </c>
      <c r="L83" s="6">
        <v>4</v>
      </c>
      <c r="M83" s="6">
        <v>2.5</v>
      </c>
      <c r="N83" s="6">
        <v>0</v>
      </c>
      <c r="O83" s="6">
        <v>8</v>
      </c>
      <c r="P83" s="6">
        <v>55</v>
      </c>
    </row>
    <row r="84" spans="1:16" ht="11.25">
      <c r="A84" s="5" t="s">
        <v>76</v>
      </c>
      <c r="B84" s="6">
        <v>3</v>
      </c>
      <c r="C84" s="6">
        <v>13</v>
      </c>
      <c r="D84" s="6">
        <v>33</v>
      </c>
      <c r="E84" s="6">
        <v>39.4</v>
      </c>
      <c r="F84" s="6">
        <v>9</v>
      </c>
      <c r="G84" s="6">
        <v>13</v>
      </c>
      <c r="H84" s="6">
        <v>69.2</v>
      </c>
      <c r="I84" s="6">
        <v>0</v>
      </c>
      <c r="J84" s="6">
        <v>27</v>
      </c>
      <c r="K84" s="6">
        <v>5</v>
      </c>
      <c r="L84" s="6">
        <v>9</v>
      </c>
      <c r="M84" s="6">
        <v>0.556</v>
      </c>
      <c r="N84" s="6">
        <v>5</v>
      </c>
      <c r="O84" s="6">
        <v>0</v>
      </c>
      <c r="P84" s="6">
        <v>35</v>
      </c>
    </row>
    <row r="85" spans="1:16" ht="11.25">
      <c r="A85" s="5" t="s">
        <v>77</v>
      </c>
      <c r="B85" s="6">
        <v>4</v>
      </c>
      <c r="C85" s="6">
        <v>12</v>
      </c>
      <c r="D85" s="6">
        <v>22</v>
      </c>
      <c r="E85" s="6">
        <v>54.5</v>
      </c>
      <c r="F85" s="6">
        <v>12</v>
      </c>
      <c r="G85" s="6">
        <v>18</v>
      </c>
      <c r="H85" s="6">
        <v>66.7</v>
      </c>
      <c r="I85" s="6">
        <v>0</v>
      </c>
      <c r="J85" s="6">
        <v>24</v>
      </c>
      <c r="K85" s="6">
        <v>4</v>
      </c>
      <c r="L85" s="6">
        <v>3</v>
      </c>
      <c r="M85" s="6">
        <v>1.333</v>
      </c>
      <c r="N85" s="6">
        <v>10</v>
      </c>
      <c r="O85" s="6">
        <v>2</v>
      </c>
      <c r="P85" s="6">
        <v>36</v>
      </c>
    </row>
    <row r="86" spans="1:16" ht="11.25">
      <c r="A86" s="5" t="s">
        <v>78</v>
      </c>
      <c r="B86" s="6">
        <v>3</v>
      </c>
      <c r="C86" s="6">
        <v>12</v>
      </c>
      <c r="D86" s="6">
        <v>26</v>
      </c>
      <c r="E86" s="6">
        <v>46.2</v>
      </c>
      <c r="F86" s="6">
        <v>6</v>
      </c>
      <c r="G86" s="6">
        <v>11</v>
      </c>
      <c r="H86" s="6">
        <v>54.5</v>
      </c>
      <c r="I86" s="6">
        <v>0</v>
      </c>
      <c r="J86" s="6">
        <v>29</v>
      </c>
      <c r="K86" s="6">
        <v>3</v>
      </c>
      <c r="L86" s="6">
        <v>3</v>
      </c>
      <c r="M86" s="6">
        <v>1</v>
      </c>
      <c r="N86" s="6">
        <v>7</v>
      </c>
      <c r="O86" s="6">
        <v>2</v>
      </c>
      <c r="P86" s="6">
        <v>30</v>
      </c>
    </row>
    <row r="87" spans="1:26" ht="11.25">
      <c r="A87" s="3" t="s">
        <v>203</v>
      </c>
      <c r="B87" s="4">
        <f>SUM(B79:B86)</f>
        <v>24</v>
      </c>
      <c r="C87" s="4">
        <f>SUM(C79:C86)</f>
        <v>129</v>
      </c>
      <c r="D87" s="4">
        <f>SUM(D79:D86)</f>
        <v>267</v>
      </c>
      <c r="E87" s="7">
        <f>+C87/D87</f>
        <v>0.48314606741573035</v>
      </c>
      <c r="F87" s="4">
        <f>SUM(F79:F86)</f>
        <v>59</v>
      </c>
      <c r="G87" s="4">
        <f>SUM(G79:G86)</f>
        <v>80</v>
      </c>
      <c r="H87" s="7">
        <f>+F87/G87</f>
        <v>0.7375</v>
      </c>
      <c r="I87" s="4">
        <f>SUM(I79:I86)</f>
        <v>19</v>
      </c>
      <c r="J87" s="4">
        <f>SUM(J79:J86)</f>
        <v>161</v>
      </c>
      <c r="K87" s="4">
        <f>SUM(K79:K86)</f>
        <v>52</v>
      </c>
      <c r="L87" s="4">
        <f>SUM(L79:L86)</f>
        <v>33</v>
      </c>
      <c r="M87" s="7">
        <f>+K87/L87</f>
        <v>1.5757575757575757</v>
      </c>
      <c r="N87" s="4">
        <f>SUM(N79:N86)</f>
        <v>24</v>
      </c>
      <c r="O87" s="4">
        <f>SUM(O79:O86)</f>
        <v>30</v>
      </c>
      <c r="P87" s="4">
        <f>SUM(P79:P86)</f>
        <v>336</v>
      </c>
      <c r="Q87" s="8">
        <f>SUM(R87:Z87)</f>
        <v>1549.7</v>
      </c>
      <c r="R87" s="9">
        <f>+P87</f>
        <v>336</v>
      </c>
      <c r="S87" s="9">
        <f>+J87*1.7</f>
        <v>273.7</v>
      </c>
      <c r="T87" s="9">
        <f>+K87*3</f>
        <v>156</v>
      </c>
      <c r="U87" s="9">
        <f>+I87*4</f>
        <v>76</v>
      </c>
      <c r="V87" s="9">
        <f>O87*4.4</f>
        <v>132</v>
      </c>
      <c r="W87" s="9">
        <f>+N87*6.5</f>
        <v>156</v>
      </c>
      <c r="X87" s="2">
        <f>IF(E87&lt;0.414,70,IF(E87&lt;0.427,85,IF(E87&lt;0.437,100,IF(E87&lt;0.444,115,IF(E87&lt;0.452,130,IF(E87&lt;0.46,145,IF(E87&lt;0.469,160,IF(E87&lt;0.481,175,190))))))))</f>
        <v>190</v>
      </c>
      <c r="Y87" s="2">
        <f>IF(H87&lt;0.687,70,IF(H87&lt;0.719,85,IF(H87&lt;0.74,100,IF(H87&lt;0.758,115,IF(H87&lt;0.776,130,IF(H87&lt;0.789,145,IF(H87&lt;0.804,160,IF(H87&lt;0.827,175,190))))))))</f>
        <v>100</v>
      </c>
      <c r="Z87" s="2">
        <f>IF(M87&lt;1.15,70,IF(M87&lt;1.29,85,IF(M87&lt;1.4,100,IF(M87&lt;1.5,115,IF(M87&lt;1.59,130,IF(M87&lt;1.72,145,IF(M87&lt;1.89,160,IF(M87&lt;2.09,175,190))))))))</f>
        <v>130</v>
      </c>
    </row>
    <row r="89" spans="1:16" ht="11.25">
      <c r="A89" s="3" t="s">
        <v>183</v>
      </c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5</v>
      </c>
      <c r="H89" s="4" t="s">
        <v>6</v>
      </c>
      <c r="I89" s="4" t="s">
        <v>7</v>
      </c>
      <c r="J89" s="4" t="s">
        <v>8</v>
      </c>
      <c r="K89" s="4" t="s">
        <v>9</v>
      </c>
      <c r="L89" s="4" t="s">
        <v>10</v>
      </c>
      <c r="M89" s="4" t="s">
        <v>11</v>
      </c>
      <c r="N89" s="4" t="s">
        <v>12</v>
      </c>
      <c r="O89" s="4" t="s">
        <v>13</v>
      </c>
      <c r="P89" s="4" t="s">
        <v>14</v>
      </c>
    </row>
    <row r="90" spans="1:16" ht="11.25">
      <c r="A90" s="5" t="s">
        <v>79</v>
      </c>
      <c r="B90" s="6">
        <v>3</v>
      </c>
      <c r="C90" s="6">
        <v>11</v>
      </c>
      <c r="D90" s="6">
        <v>18</v>
      </c>
      <c r="E90" s="6">
        <v>61.1</v>
      </c>
      <c r="F90" s="6">
        <v>11</v>
      </c>
      <c r="G90" s="6">
        <v>12</v>
      </c>
      <c r="H90" s="6">
        <v>91.7</v>
      </c>
      <c r="I90" s="6">
        <v>3</v>
      </c>
      <c r="J90" s="6">
        <v>11</v>
      </c>
      <c r="K90" s="6">
        <v>7</v>
      </c>
      <c r="L90" s="6">
        <v>3</v>
      </c>
      <c r="M90" s="6">
        <v>2.333</v>
      </c>
      <c r="N90" s="6">
        <v>1</v>
      </c>
      <c r="O90" s="6">
        <v>3</v>
      </c>
      <c r="P90" s="6">
        <v>36</v>
      </c>
    </row>
    <row r="91" spans="1:16" ht="11.25">
      <c r="A91" s="5" t="s">
        <v>80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1:16" ht="11.25">
      <c r="A92" s="5" t="s">
        <v>81</v>
      </c>
      <c r="B92" s="6">
        <v>5</v>
      </c>
      <c r="C92" s="6">
        <v>40</v>
      </c>
      <c r="D92" s="6">
        <v>92</v>
      </c>
      <c r="E92" s="6">
        <v>43.5</v>
      </c>
      <c r="F92" s="6">
        <v>17</v>
      </c>
      <c r="G92" s="6">
        <v>26</v>
      </c>
      <c r="H92" s="6">
        <v>65.4</v>
      </c>
      <c r="I92" s="6">
        <v>7</v>
      </c>
      <c r="J92" s="6">
        <v>11</v>
      </c>
      <c r="K92" s="6">
        <v>41</v>
      </c>
      <c r="L92" s="6">
        <v>13</v>
      </c>
      <c r="M92" s="6">
        <v>3.154</v>
      </c>
      <c r="N92" s="6">
        <v>1</v>
      </c>
      <c r="O92" s="6">
        <v>12</v>
      </c>
      <c r="P92" s="6">
        <v>104</v>
      </c>
    </row>
    <row r="93" spans="1:16" ht="11.25">
      <c r="A93" s="5" t="s">
        <v>82</v>
      </c>
      <c r="B93" s="6">
        <v>3</v>
      </c>
      <c r="C93" s="6">
        <v>9</v>
      </c>
      <c r="D93" s="6">
        <v>30</v>
      </c>
      <c r="E93" s="6">
        <v>30</v>
      </c>
      <c r="F93" s="6">
        <v>5</v>
      </c>
      <c r="G93" s="6">
        <v>7</v>
      </c>
      <c r="H93" s="6">
        <v>71.4</v>
      </c>
      <c r="I93" s="6">
        <v>2</v>
      </c>
      <c r="J93" s="6">
        <v>6</v>
      </c>
      <c r="K93" s="6">
        <v>16</v>
      </c>
      <c r="L93" s="6">
        <v>5</v>
      </c>
      <c r="M93" s="6">
        <v>3.2</v>
      </c>
      <c r="N93" s="6">
        <v>0</v>
      </c>
      <c r="O93" s="6">
        <v>1</v>
      </c>
      <c r="P93" s="6">
        <v>25</v>
      </c>
    </row>
    <row r="94" spans="1:16" ht="11.25">
      <c r="A94" s="5" t="s">
        <v>83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11.25">
      <c r="A95" s="5" t="s">
        <v>84</v>
      </c>
      <c r="B95" s="6">
        <v>4</v>
      </c>
      <c r="C95" s="6">
        <v>22</v>
      </c>
      <c r="D95" s="6">
        <v>53</v>
      </c>
      <c r="E95" s="6">
        <v>41.5</v>
      </c>
      <c r="F95" s="6">
        <v>6</v>
      </c>
      <c r="G95" s="6">
        <v>8</v>
      </c>
      <c r="H95" s="6">
        <v>75</v>
      </c>
      <c r="I95" s="6">
        <v>3</v>
      </c>
      <c r="J95" s="6">
        <v>12</v>
      </c>
      <c r="K95" s="6">
        <v>35</v>
      </c>
      <c r="L95" s="6">
        <v>8</v>
      </c>
      <c r="M95" s="6">
        <v>4.375</v>
      </c>
      <c r="N95" s="6">
        <v>0</v>
      </c>
      <c r="O95" s="6">
        <v>1</v>
      </c>
      <c r="P95" s="6">
        <v>53</v>
      </c>
    </row>
    <row r="96" spans="1:16" ht="11.25">
      <c r="A96" s="5" t="s">
        <v>85</v>
      </c>
      <c r="B96" s="6">
        <v>3</v>
      </c>
      <c r="C96" s="6">
        <v>12</v>
      </c>
      <c r="D96" s="6">
        <v>21</v>
      </c>
      <c r="E96" s="6">
        <v>57.1</v>
      </c>
      <c r="F96" s="6">
        <v>2</v>
      </c>
      <c r="G96" s="6">
        <v>2</v>
      </c>
      <c r="H96" s="6">
        <v>100</v>
      </c>
      <c r="I96" s="6">
        <v>6</v>
      </c>
      <c r="J96" s="6">
        <v>13</v>
      </c>
      <c r="K96" s="6">
        <v>4</v>
      </c>
      <c r="L96" s="6">
        <v>4</v>
      </c>
      <c r="M96" s="6">
        <v>1</v>
      </c>
      <c r="N96" s="6">
        <v>2</v>
      </c>
      <c r="O96" s="6">
        <v>9</v>
      </c>
      <c r="P96" s="6">
        <v>32</v>
      </c>
    </row>
    <row r="97" spans="1:16" ht="11.25">
      <c r="A97" s="5" t="s">
        <v>86</v>
      </c>
      <c r="B97" s="6">
        <v>3</v>
      </c>
      <c r="C97" s="6">
        <v>14</v>
      </c>
      <c r="D97" s="6">
        <v>38</v>
      </c>
      <c r="E97" s="6">
        <v>36.8</v>
      </c>
      <c r="F97" s="6">
        <v>0</v>
      </c>
      <c r="G97" s="6">
        <v>0</v>
      </c>
      <c r="H97" s="6">
        <v>0</v>
      </c>
      <c r="I97" s="6">
        <v>1</v>
      </c>
      <c r="J97" s="6">
        <v>21</v>
      </c>
      <c r="K97" s="6">
        <v>11</v>
      </c>
      <c r="L97" s="6">
        <v>3</v>
      </c>
      <c r="M97" s="6">
        <v>3.667</v>
      </c>
      <c r="N97" s="6">
        <v>2</v>
      </c>
      <c r="O97" s="6">
        <v>2</v>
      </c>
      <c r="P97" s="6">
        <v>29</v>
      </c>
    </row>
    <row r="98" spans="1:26" ht="11.25">
      <c r="A98" s="3" t="s">
        <v>203</v>
      </c>
      <c r="B98" s="4">
        <f>SUM(B90:B97)</f>
        <v>21</v>
      </c>
      <c r="C98" s="4">
        <f>SUM(C90:C97)</f>
        <v>108</v>
      </c>
      <c r="D98" s="4">
        <f>SUM(D90:D97)</f>
        <v>252</v>
      </c>
      <c r="E98" s="7">
        <f>+C98/D98</f>
        <v>0.42857142857142855</v>
      </c>
      <c r="F98" s="4">
        <f>SUM(F90:F97)</f>
        <v>41</v>
      </c>
      <c r="G98" s="4">
        <f>SUM(G90:G97)</f>
        <v>55</v>
      </c>
      <c r="H98" s="7">
        <f>+F98/G98</f>
        <v>0.7454545454545455</v>
      </c>
      <c r="I98" s="4">
        <f>SUM(I90:I97)</f>
        <v>22</v>
      </c>
      <c r="J98" s="4">
        <f>SUM(J90:J97)</f>
        <v>74</v>
      </c>
      <c r="K98" s="4">
        <f>SUM(K90:K97)</f>
        <v>114</v>
      </c>
      <c r="L98" s="4">
        <f>SUM(L90:L97)</f>
        <v>36</v>
      </c>
      <c r="M98" s="7">
        <f>+K98/L98</f>
        <v>3.1666666666666665</v>
      </c>
      <c r="N98" s="4">
        <f>SUM(N90:N97)</f>
        <v>6</v>
      </c>
      <c r="O98" s="4">
        <f>SUM(O90:O97)</f>
        <v>28</v>
      </c>
      <c r="P98" s="4">
        <f>SUM(P90:P97)</f>
        <v>279</v>
      </c>
      <c r="Q98" s="8">
        <f>SUM(R98:Z98)</f>
        <v>1402</v>
      </c>
      <c r="R98" s="9">
        <f>+P98</f>
        <v>279</v>
      </c>
      <c r="S98" s="9">
        <f>+J98*1.7</f>
        <v>125.8</v>
      </c>
      <c r="T98" s="9">
        <f>+K98*3</f>
        <v>342</v>
      </c>
      <c r="U98" s="9">
        <f>+I98*4</f>
        <v>88</v>
      </c>
      <c r="V98" s="9">
        <f>O98*4.4</f>
        <v>123.20000000000002</v>
      </c>
      <c r="W98" s="9">
        <f>+N98*6.5</f>
        <v>39</v>
      </c>
      <c r="X98" s="2">
        <f>IF(E98&lt;0.414,70,IF(E98&lt;0.427,85,IF(E98&lt;0.437,100,IF(E98&lt;0.444,115,IF(E98&lt;0.452,130,IF(E98&lt;0.46,145,IF(E98&lt;0.469,160,IF(E98&lt;0.481,175,190))))))))</f>
        <v>100</v>
      </c>
      <c r="Y98" s="2">
        <f>IF(H98&lt;0.687,70,IF(H98&lt;0.719,85,IF(H98&lt;0.74,100,IF(H98&lt;0.758,115,IF(H98&lt;0.776,130,IF(H98&lt;0.789,145,IF(H98&lt;0.804,160,IF(H98&lt;0.827,175,190))))))))</f>
        <v>115</v>
      </c>
      <c r="Z98" s="2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3" t="s">
        <v>184</v>
      </c>
      <c r="B100" s="4" t="s">
        <v>0</v>
      </c>
      <c r="C100" s="4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K100" s="4" t="s">
        <v>9</v>
      </c>
      <c r="L100" s="4" t="s">
        <v>10</v>
      </c>
      <c r="M100" s="4" t="s">
        <v>11</v>
      </c>
      <c r="N100" s="4" t="s">
        <v>12</v>
      </c>
      <c r="O100" s="4" t="s">
        <v>13</v>
      </c>
      <c r="P100" s="4" t="s">
        <v>14</v>
      </c>
    </row>
    <row r="101" spans="1:16" ht="11.25">
      <c r="A101" s="5" t="s">
        <v>87</v>
      </c>
      <c r="B101" s="6">
        <v>3</v>
      </c>
      <c r="C101" s="6">
        <v>15</v>
      </c>
      <c r="D101" s="6">
        <v>31</v>
      </c>
      <c r="E101" s="6">
        <v>48.4</v>
      </c>
      <c r="F101" s="6">
        <v>9</v>
      </c>
      <c r="G101" s="6">
        <v>13</v>
      </c>
      <c r="H101" s="6">
        <v>69.2</v>
      </c>
      <c r="I101" s="6">
        <v>0</v>
      </c>
      <c r="J101" s="6">
        <v>24</v>
      </c>
      <c r="K101" s="6">
        <v>8</v>
      </c>
      <c r="L101" s="6">
        <v>5</v>
      </c>
      <c r="M101" s="6">
        <v>1.6</v>
      </c>
      <c r="N101" s="6">
        <v>4</v>
      </c>
      <c r="O101" s="6">
        <v>0</v>
      </c>
      <c r="P101" s="6">
        <v>39</v>
      </c>
    </row>
    <row r="102" spans="1:16" ht="11.25">
      <c r="A102" s="5" t="s">
        <v>88</v>
      </c>
      <c r="B102" s="6">
        <v>5</v>
      </c>
      <c r="C102" s="6">
        <v>27</v>
      </c>
      <c r="D102" s="6">
        <v>65</v>
      </c>
      <c r="E102" s="6">
        <v>41.5</v>
      </c>
      <c r="F102" s="6">
        <v>6</v>
      </c>
      <c r="G102" s="6">
        <v>8</v>
      </c>
      <c r="H102" s="6">
        <v>75</v>
      </c>
      <c r="I102" s="6">
        <v>3</v>
      </c>
      <c r="J102" s="6">
        <v>17</v>
      </c>
      <c r="K102" s="6">
        <v>17</v>
      </c>
      <c r="L102" s="6">
        <v>15</v>
      </c>
      <c r="M102" s="6">
        <v>1.133</v>
      </c>
      <c r="N102" s="6">
        <v>4</v>
      </c>
      <c r="O102" s="6">
        <v>3</v>
      </c>
      <c r="P102" s="6">
        <v>63</v>
      </c>
    </row>
    <row r="103" spans="1:16" ht="11.25">
      <c r="A103" s="5" t="s">
        <v>89</v>
      </c>
      <c r="B103" s="6">
        <v>4</v>
      </c>
      <c r="C103" s="6">
        <v>24</v>
      </c>
      <c r="D103" s="6">
        <v>52</v>
      </c>
      <c r="E103" s="6">
        <v>46.2</v>
      </c>
      <c r="F103" s="6">
        <v>17</v>
      </c>
      <c r="G103" s="6">
        <v>21</v>
      </c>
      <c r="H103" s="6">
        <v>81</v>
      </c>
      <c r="I103" s="6">
        <v>0</v>
      </c>
      <c r="J103" s="6">
        <v>31</v>
      </c>
      <c r="K103" s="6">
        <v>17</v>
      </c>
      <c r="L103" s="6">
        <v>10</v>
      </c>
      <c r="M103" s="6">
        <v>1.7</v>
      </c>
      <c r="N103" s="6">
        <v>2</v>
      </c>
      <c r="O103" s="6">
        <v>3</v>
      </c>
      <c r="P103" s="6">
        <v>65</v>
      </c>
    </row>
    <row r="104" spans="1:16" ht="11.25">
      <c r="A104" s="5" t="s">
        <v>90</v>
      </c>
      <c r="B104" s="6">
        <v>3</v>
      </c>
      <c r="C104" s="6">
        <v>11</v>
      </c>
      <c r="D104" s="6">
        <v>22</v>
      </c>
      <c r="E104" s="6">
        <v>50</v>
      </c>
      <c r="F104" s="6">
        <v>7</v>
      </c>
      <c r="G104" s="6">
        <v>12</v>
      </c>
      <c r="H104" s="6">
        <v>58.3</v>
      </c>
      <c r="I104" s="6">
        <v>0</v>
      </c>
      <c r="J104" s="6">
        <v>23</v>
      </c>
      <c r="K104" s="6">
        <v>5</v>
      </c>
      <c r="L104" s="6">
        <v>10</v>
      </c>
      <c r="M104" s="6">
        <v>0.5</v>
      </c>
      <c r="N104" s="6">
        <v>1</v>
      </c>
      <c r="O104" s="6">
        <v>3</v>
      </c>
      <c r="P104" s="6">
        <v>29</v>
      </c>
    </row>
    <row r="105" spans="1:16" ht="11.25">
      <c r="A105" s="5" t="s">
        <v>91</v>
      </c>
      <c r="B105" s="6">
        <v>3</v>
      </c>
      <c r="C105" s="6">
        <v>21</v>
      </c>
      <c r="D105" s="6">
        <v>50</v>
      </c>
      <c r="E105" s="6">
        <v>42</v>
      </c>
      <c r="F105" s="6">
        <v>12</v>
      </c>
      <c r="G105" s="6">
        <v>17</v>
      </c>
      <c r="H105" s="6">
        <v>70.6</v>
      </c>
      <c r="I105" s="6">
        <v>0</v>
      </c>
      <c r="J105" s="6">
        <v>15</v>
      </c>
      <c r="K105" s="6">
        <v>2</v>
      </c>
      <c r="L105" s="6">
        <v>5</v>
      </c>
      <c r="M105" s="6">
        <v>0.4</v>
      </c>
      <c r="N105" s="6">
        <v>5</v>
      </c>
      <c r="O105" s="6">
        <v>2</v>
      </c>
      <c r="P105" s="6">
        <v>54</v>
      </c>
    </row>
    <row r="106" spans="1:16" ht="11.25">
      <c r="A106" s="5" t="s">
        <v>92</v>
      </c>
      <c r="B106" s="6">
        <v>3</v>
      </c>
      <c r="C106" s="6">
        <v>18</v>
      </c>
      <c r="D106" s="6">
        <v>39</v>
      </c>
      <c r="E106" s="6">
        <v>46.2</v>
      </c>
      <c r="F106" s="6">
        <v>8</v>
      </c>
      <c r="G106" s="6">
        <v>10</v>
      </c>
      <c r="H106" s="6">
        <v>80</v>
      </c>
      <c r="I106" s="6">
        <v>0</v>
      </c>
      <c r="J106" s="6">
        <v>11</v>
      </c>
      <c r="K106" s="6">
        <v>22</v>
      </c>
      <c r="L106" s="6">
        <v>10</v>
      </c>
      <c r="M106" s="6">
        <v>2.2</v>
      </c>
      <c r="N106" s="6">
        <v>0</v>
      </c>
      <c r="O106" s="6">
        <v>3</v>
      </c>
      <c r="P106" s="6">
        <v>44</v>
      </c>
    </row>
    <row r="107" spans="1:16" ht="11.25">
      <c r="A107" s="5" t="s">
        <v>93</v>
      </c>
      <c r="B107" s="6">
        <v>3</v>
      </c>
      <c r="C107" s="6">
        <v>18</v>
      </c>
      <c r="D107" s="6">
        <v>45</v>
      </c>
      <c r="E107" s="6">
        <v>40</v>
      </c>
      <c r="F107" s="6">
        <v>4</v>
      </c>
      <c r="G107" s="6">
        <v>4</v>
      </c>
      <c r="H107" s="6">
        <v>100</v>
      </c>
      <c r="I107" s="6">
        <v>12</v>
      </c>
      <c r="J107" s="6">
        <v>12</v>
      </c>
      <c r="K107" s="6">
        <v>16</v>
      </c>
      <c r="L107" s="6">
        <v>3</v>
      </c>
      <c r="M107" s="6">
        <v>5.333</v>
      </c>
      <c r="N107" s="6">
        <v>0</v>
      </c>
      <c r="O107" s="6">
        <v>3</v>
      </c>
      <c r="P107" s="6">
        <v>52</v>
      </c>
    </row>
    <row r="108" spans="1:16" ht="11.25">
      <c r="A108" s="5" t="s">
        <v>94</v>
      </c>
      <c r="B108" s="6">
        <v>3</v>
      </c>
      <c r="C108" s="6">
        <v>18</v>
      </c>
      <c r="D108" s="6">
        <v>44</v>
      </c>
      <c r="E108" s="6">
        <v>40.9</v>
      </c>
      <c r="F108" s="6">
        <v>5</v>
      </c>
      <c r="G108" s="6">
        <v>7</v>
      </c>
      <c r="H108" s="6">
        <v>71.4</v>
      </c>
      <c r="I108" s="6">
        <v>4</v>
      </c>
      <c r="J108" s="6">
        <v>14</v>
      </c>
      <c r="K108" s="6">
        <v>16</v>
      </c>
      <c r="L108" s="6">
        <v>7</v>
      </c>
      <c r="M108" s="6">
        <v>2.286</v>
      </c>
      <c r="N108" s="6">
        <v>0</v>
      </c>
      <c r="O108" s="6">
        <v>2</v>
      </c>
      <c r="P108" s="6">
        <v>45</v>
      </c>
    </row>
    <row r="109" spans="1:26" ht="11.25">
      <c r="A109" s="3" t="s">
        <v>203</v>
      </c>
      <c r="B109" s="4">
        <f>SUM(B101:B108)</f>
        <v>27</v>
      </c>
      <c r="C109" s="4">
        <f>SUM(C101:C108)</f>
        <v>152</v>
      </c>
      <c r="D109" s="4">
        <f>SUM(D101:D108)</f>
        <v>348</v>
      </c>
      <c r="E109" s="7">
        <f>+C109/D109</f>
        <v>0.4367816091954023</v>
      </c>
      <c r="F109" s="4">
        <f>SUM(F101:F108)</f>
        <v>68</v>
      </c>
      <c r="G109" s="4">
        <f>SUM(G101:G108)</f>
        <v>92</v>
      </c>
      <c r="H109" s="7">
        <f>+F109/G109</f>
        <v>0.7391304347826086</v>
      </c>
      <c r="I109" s="4">
        <f>SUM(I101:I108)</f>
        <v>19</v>
      </c>
      <c r="J109" s="4">
        <f>SUM(J101:J108)</f>
        <v>147</v>
      </c>
      <c r="K109" s="4">
        <f>SUM(K101:K108)</f>
        <v>103</v>
      </c>
      <c r="L109" s="4">
        <f>SUM(L101:L108)</f>
        <v>65</v>
      </c>
      <c r="M109" s="7">
        <f>+K109/L109</f>
        <v>1.5846153846153845</v>
      </c>
      <c r="N109" s="4">
        <f>SUM(N101:N108)</f>
        <v>16</v>
      </c>
      <c r="O109" s="4">
        <f>SUM(O101:O108)</f>
        <v>19</v>
      </c>
      <c r="P109" s="4">
        <f>SUM(P101:P108)</f>
        <v>391</v>
      </c>
      <c r="Q109" s="8">
        <f>SUM(R109:Z109)</f>
        <v>1543.5</v>
      </c>
      <c r="R109" s="9">
        <f>+P109</f>
        <v>391</v>
      </c>
      <c r="S109" s="9">
        <f>+J109*1.7</f>
        <v>249.9</v>
      </c>
      <c r="T109" s="9">
        <f>+K109*3</f>
        <v>309</v>
      </c>
      <c r="U109" s="9">
        <f>+I109*4</f>
        <v>76</v>
      </c>
      <c r="V109" s="9">
        <f>O109*4.4</f>
        <v>83.60000000000001</v>
      </c>
      <c r="W109" s="9">
        <f>+N109*6.5</f>
        <v>104</v>
      </c>
      <c r="X109" s="2">
        <f>IF(E109&lt;0.414,70,IF(E109&lt;0.427,85,IF(E109&lt;0.437,100,IF(E109&lt;0.444,115,IF(E109&lt;0.452,130,IF(E109&lt;0.46,145,IF(E109&lt;0.469,160,IF(E109&lt;0.481,175,190))))))))</f>
        <v>100</v>
      </c>
      <c r="Y109" s="2">
        <f>IF(H109&lt;0.687,70,IF(H109&lt;0.719,85,IF(H109&lt;0.74,100,IF(H109&lt;0.758,115,IF(H109&lt;0.776,130,IF(H109&lt;0.789,145,IF(H109&lt;0.804,160,IF(H109&lt;0.827,175,190))))))))</f>
        <v>100</v>
      </c>
      <c r="Z109" s="2">
        <f>IF(M109&lt;1.15,70,IF(M109&lt;1.29,85,IF(M109&lt;1.4,100,IF(M109&lt;1.5,115,IF(M109&lt;1.59,130,IF(M109&lt;1.72,145,IF(M109&lt;1.89,160,IF(M109&lt;2.09,175,190))))))))</f>
        <v>130</v>
      </c>
    </row>
    <row r="111" spans="1:16" ht="11.25">
      <c r="A111" s="3" t="s">
        <v>185</v>
      </c>
      <c r="B111" s="4" t="s">
        <v>0</v>
      </c>
      <c r="C111" s="4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  <c r="J111" s="4" t="s">
        <v>8</v>
      </c>
      <c r="K111" s="4" t="s">
        <v>9</v>
      </c>
      <c r="L111" s="4" t="s">
        <v>10</v>
      </c>
      <c r="M111" s="4" t="s">
        <v>11</v>
      </c>
      <c r="N111" s="4" t="s">
        <v>12</v>
      </c>
      <c r="O111" s="4" t="s">
        <v>13</v>
      </c>
      <c r="P111" s="4" t="s">
        <v>14</v>
      </c>
    </row>
    <row r="112" spans="1:16" ht="11.25">
      <c r="A112" s="5" t="s">
        <v>95</v>
      </c>
      <c r="B112" s="6">
        <v>3</v>
      </c>
      <c r="C112" s="6">
        <v>23</v>
      </c>
      <c r="D112" s="6">
        <v>50</v>
      </c>
      <c r="E112" s="6">
        <v>46</v>
      </c>
      <c r="F112" s="6">
        <v>8</v>
      </c>
      <c r="G112" s="6">
        <v>10</v>
      </c>
      <c r="H112" s="6">
        <v>80</v>
      </c>
      <c r="I112" s="6">
        <v>2</v>
      </c>
      <c r="J112" s="6">
        <v>22</v>
      </c>
      <c r="K112" s="6">
        <v>19</v>
      </c>
      <c r="L112" s="6">
        <v>11</v>
      </c>
      <c r="M112" s="6">
        <v>1.727</v>
      </c>
      <c r="N112" s="6">
        <v>4</v>
      </c>
      <c r="O112" s="6">
        <v>5</v>
      </c>
      <c r="P112" s="6">
        <v>56</v>
      </c>
    </row>
    <row r="113" spans="1:16" ht="11.25">
      <c r="A113" s="5" t="s">
        <v>96</v>
      </c>
      <c r="B113" s="6">
        <v>4</v>
      </c>
      <c r="C113" s="6">
        <v>24</v>
      </c>
      <c r="D113" s="6">
        <v>59</v>
      </c>
      <c r="E113" s="6">
        <v>40.7</v>
      </c>
      <c r="F113" s="6">
        <v>17</v>
      </c>
      <c r="G113" s="6">
        <v>24</v>
      </c>
      <c r="H113" s="6">
        <v>70.8</v>
      </c>
      <c r="I113" s="6">
        <v>0</v>
      </c>
      <c r="J113" s="6">
        <v>50</v>
      </c>
      <c r="K113" s="6">
        <v>15</v>
      </c>
      <c r="L113" s="6">
        <v>9</v>
      </c>
      <c r="M113" s="6">
        <v>1.667</v>
      </c>
      <c r="N113" s="6">
        <v>9</v>
      </c>
      <c r="O113" s="6">
        <v>2</v>
      </c>
      <c r="P113" s="6">
        <v>65</v>
      </c>
    </row>
    <row r="114" spans="1:16" ht="11.25">
      <c r="A114" s="5" t="s">
        <v>97</v>
      </c>
      <c r="B114" s="6">
        <v>4</v>
      </c>
      <c r="C114" s="6">
        <v>15</v>
      </c>
      <c r="D114" s="6">
        <v>32</v>
      </c>
      <c r="E114" s="6">
        <v>46.9</v>
      </c>
      <c r="F114" s="6">
        <v>6</v>
      </c>
      <c r="G114" s="6">
        <v>8</v>
      </c>
      <c r="H114" s="6">
        <v>75</v>
      </c>
      <c r="I114" s="6">
        <v>3</v>
      </c>
      <c r="J114" s="6">
        <v>12</v>
      </c>
      <c r="K114" s="6">
        <v>19</v>
      </c>
      <c r="L114" s="6">
        <v>12</v>
      </c>
      <c r="M114" s="6">
        <v>1.583</v>
      </c>
      <c r="N114" s="6">
        <v>0</v>
      </c>
      <c r="O114" s="6">
        <v>5</v>
      </c>
      <c r="P114" s="6">
        <v>39</v>
      </c>
    </row>
    <row r="115" spans="1:16" ht="11.25">
      <c r="A115" s="5" t="s">
        <v>98</v>
      </c>
      <c r="B115" s="6">
        <v>3</v>
      </c>
      <c r="C115" s="6">
        <v>9</v>
      </c>
      <c r="D115" s="6">
        <v>20</v>
      </c>
      <c r="E115" s="6">
        <v>45</v>
      </c>
      <c r="F115" s="6">
        <v>0</v>
      </c>
      <c r="G115" s="6">
        <v>0</v>
      </c>
      <c r="H115" s="6">
        <v>0</v>
      </c>
      <c r="I115" s="6">
        <v>1</v>
      </c>
      <c r="J115" s="6">
        <v>8</v>
      </c>
      <c r="K115" s="6">
        <v>4</v>
      </c>
      <c r="L115" s="6">
        <v>2</v>
      </c>
      <c r="M115" s="6">
        <v>2</v>
      </c>
      <c r="N115" s="6">
        <v>3</v>
      </c>
      <c r="O115" s="6">
        <v>4</v>
      </c>
      <c r="P115" s="6">
        <v>19</v>
      </c>
    </row>
    <row r="116" spans="1:16" ht="11.25">
      <c r="A116" s="5" t="s">
        <v>99</v>
      </c>
      <c r="B116" s="6">
        <v>3</v>
      </c>
      <c r="C116" s="6">
        <v>14</v>
      </c>
      <c r="D116" s="6">
        <v>25</v>
      </c>
      <c r="E116" s="6">
        <v>56</v>
      </c>
      <c r="F116" s="6">
        <v>9</v>
      </c>
      <c r="G116" s="6">
        <v>14</v>
      </c>
      <c r="H116" s="6">
        <v>64.3</v>
      </c>
      <c r="I116" s="6">
        <v>0</v>
      </c>
      <c r="J116" s="6">
        <v>37</v>
      </c>
      <c r="K116" s="6">
        <v>1</v>
      </c>
      <c r="L116" s="6">
        <v>7</v>
      </c>
      <c r="M116" s="6">
        <v>0.143</v>
      </c>
      <c r="N116" s="6">
        <v>3</v>
      </c>
      <c r="O116" s="6">
        <v>0</v>
      </c>
      <c r="P116" s="6">
        <v>37</v>
      </c>
    </row>
    <row r="117" spans="1:16" ht="11.25">
      <c r="A117" s="5" t="s">
        <v>100</v>
      </c>
      <c r="B117" s="6">
        <v>3</v>
      </c>
      <c r="C117" s="6">
        <v>14</v>
      </c>
      <c r="D117" s="6">
        <v>23</v>
      </c>
      <c r="E117" s="6">
        <v>60.9</v>
      </c>
      <c r="F117" s="6">
        <v>7</v>
      </c>
      <c r="G117" s="6">
        <v>10</v>
      </c>
      <c r="H117" s="6">
        <v>70</v>
      </c>
      <c r="I117" s="6">
        <v>0</v>
      </c>
      <c r="J117" s="6">
        <v>5</v>
      </c>
      <c r="K117" s="6">
        <v>9</v>
      </c>
      <c r="L117" s="6">
        <v>3</v>
      </c>
      <c r="M117" s="6">
        <v>3</v>
      </c>
      <c r="N117" s="6">
        <v>0</v>
      </c>
      <c r="O117" s="6">
        <v>2</v>
      </c>
      <c r="P117" s="6">
        <v>35</v>
      </c>
    </row>
    <row r="118" spans="1:16" ht="11.25">
      <c r="A118" s="5" t="s">
        <v>101</v>
      </c>
      <c r="B118" s="6">
        <v>3</v>
      </c>
      <c r="C118" s="6">
        <v>11</v>
      </c>
      <c r="D118" s="6">
        <v>38</v>
      </c>
      <c r="E118" s="6">
        <v>28.9</v>
      </c>
      <c r="F118" s="6">
        <v>6</v>
      </c>
      <c r="G118" s="6">
        <v>8</v>
      </c>
      <c r="H118" s="6">
        <v>75</v>
      </c>
      <c r="I118" s="6">
        <v>0</v>
      </c>
      <c r="J118" s="6">
        <v>38</v>
      </c>
      <c r="K118" s="6">
        <v>3</v>
      </c>
      <c r="L118" s="6">
        <v>8</v>
      </c>
      <c r="M118" s="6">
        <v>0.375</v>
      </c>
      <c r="N118" s="6">
        <v>4</v>
      </c>
      <c r="O118" s="6">
        <v>1</v>
      </c>
      <c r="P118" s="6">
        <v>28</v>
      </c>
    </row>
    <row r="119" spans="1:16" ht="11.25">
      <c r="A119" s="5" t="s">
        <v>102</v>
      </c>
      <c r="B119" s="6">
        <v>4</v>
      </c>
      <c r="C119" s="6">
        <v>15</v>
      </c>
      <c r="D119" s="6">
        <v>30</v>
      </c>
      <c r="E119" s="6">
        <v>50</v>
      </c>
      <c r="F119" s="6">
        <v>15</v>
      </c>
      <c r="G119" s="6">
        <v>19</v>
      </c>
      <c r="H119" s="6">
        <v>78.9</v>
      </c>
      <c r="I119" s="6">
        <v>2</v>
      </c>
      <c r="J119" s="6">
        <v>17</v>
      </c>
      <c r="K119" s="6">
        <v>5</v>
      </c>
      <c r="L119" s="6">
        <v>6</v>
      </c>
      <c r="M119" s="6">
        <v>0.833</v>
      </c>
      <c r="N119" s="6">
        <v>0</v>
      </c>
      <c r="O119" s="6">
        <v>1</v>
      </c>
      <c r="P119" s="6">
        <v>47</v>
      </c>
    </row>
    <row r="120" spans="1:26" ht="11.25">
      <c r="A120" s="3" t="s">
        <v>203</v>
      </c>
      <c r="B120" s="4">
        <f>SUM(B112:B119)</f>
        <v>27</v>
      </c>
      <c r="C120" s="4">
        <f>SUM(C112:C119)</f>
        <v>125</v>
      </c>
      <c r="D120" s="4">
        <f>SUM(D112:D119)</f>
        <v>277</v>
      </c>
      <c r="E120" s="7">
        <f>+C120/D120</f>
        <v>0.45126353790613716</v>
      </c>
      <c r="F120" s="4">
        <f>SUM(F112:F119)</f>
        <v>68</v>
      </c>
      <c r="G120" s="4">
        <f>SUM(G112:G119)</f>
        <v>93</v>
      </c>
      <c r="H120" s="7">
        <f>+F120/G120</f>
        <v>0.7311827956989247</v>
      </c>
      <c r="I120" s="4">
        <f>SUM(I112:I119)</f>
        <v>8</v>
      </c>
      <c r="J120" s="4">
        <f>SUM(J112:J119)</f>
        <v>189</v>
      </c>
      <c r="K120" s="4">
        <f>SUM(K112:K119)</f>
        <v>75</v>
      </c>
      <c r="L120" s="4">
        <f>SUM(L112:L119)</f>
        <v>58</v>
      </c>
      <c r="M120" s="7">
        <f>+K120/L120</f>
        <v>1.293103448275862</v>
      </c>
      <c r="N120" s="4">
        <f>SUM(N112:N119)</f>
        <v>23</v>
      </c>
      <c r="O120" s="4">
        <f>SUM(O112:O119)</f>
        <v>20</v>
      </c>
      <c r="P120" s="4">
        <f>SUM(P112:P119)</f>
        <v>326</v>
      </c>
      <c r="Q120" s="8">
        <f>SUM(R120:Z120)</f>
        <v>1471.8</v>
      </c>
      <c r="R120" s="9">
        <f>+P120</f>
        <v>326</v>
      </c>
      <c r="S120" s="9">
        <f>+J120*1.7</f>
        <v>321.3</v>
      </c>
      <c r="T120" s="9">
        <f>+K120*3</f>
        <v>225</v>
      </c>
      <c r="U120" s="9">
        <f>+I120*4</f>
        <v>32</v>
      </c>
      <c r="V120" s="9">
        <f>O120*4.4</f>
        <v>88</v>
      </c>
      <c r="W120" s="9">
        <f>+N120*6.5</f>
        <v>149.5</v>
      </c>
      <c r="X120" s="2">
        <f>IF(E120&lt;0.414,70,IF(E120&lt;0.427,85,IF(E120&lt;0.437,100,IF(E120&lt;0.444,115,IF(E120&lt;0.452,130,IF(E120&lt;0.46,145,IF(E120&lt;0.469,160,IF(E120&lt;0.481,175,190))))))))</f>
        <v>130</v>
      </c>
      <c r="Y120" s="2">
        <f>IF(H120&lt;0.687,70,IF(H120&lt;0.719,85,IF(H120&lt;0.74,100,IF(H120&lt;0.758,115,IF(H120&lt;0.776,130,IF(H120&lt;0.789,145,IF(H120&lt;0.804,160,IF(H120&lt;0.827,175,190))))))))</f>
        <v>100</v>
      </c>
      <c r="Z120" s="2">
        <f>IF(M120&lt;1.15,70,IF(M120&lt;1.29,85,IF(M120&lt;1.4,100,IF(M120&lt;1.5,115,IF(M120&lt;1.59,130,IF(M120&lt;1.72,145,IF(M120&lt;1.89,160,IF(M120&lt;2.09,175,190))))))))</f>
        <v>100</v>
      </c>
    </row>
    <row r="122" spans="1:16" ht="11.25">
      <c r="A122" s="3" t="s">
        <v>186</v>
      </c>
      <c r="B122" s="4" t="s">
        <v>0</v>
      </c>
      <c r="C122" s="4" t="s">
        <v>1</v>
      </c>
      <c r="D122" s="4" t="s">
        <v>2</v>
      </c>
      <c r="E122" s="4" t="s">
        <v>3</v>
      </c>
      <c r="F122" s="4" t="s">
        <v>4</v>
      </c>
      <c r="G122" s="4" t="s">
        <v>5</v>
      </c>
      <c r="H122" s="4" t="s">
        <v>6</v>
      </c>
      <c r="I122" s="4" t="s">
        <v>7</v>
      </c>
      <c r="J122" s="4" t="s">
        <v>8</v>
      </c>
      <c r="K122" s="4" t="s">
        <v>9</v>
      </c>
      <c r="L122" s="4" t="s">
        <v>10</v>
      </c>
      <c r="M122" s="4" t="s">
        <v>11</v>
      </c>
      <c r="N122" s="4" t="s">
        <v>12</v>
      </c>
      <c r="O122" s="4" t="s">
        <v>13</v>
      </c>
      <c r="P122" s="4" t="s">
        <v>14</v>
      </c>
    </row>
    <row r="123" spans="1:16" ht="11.25">
      <c r="A123" s="5" t="s">
        <v>103</v>
      </c>
      <c r="B123" s="6">
        <v>4</v>
      </c>
      <c r="C123" s="6">
        <v>17</v>
      </c>
      <c r="D123" s="6">
        <v>36</v>
      </c>
      <c r="E123" s="6">
        <v>47.2</v>
      </c>
      <c r="F123" s="6">
        <v>12</v>
      </c>
      <c r="G123" s="6">
        <v>14</v>
      </c>
      <c r="H123" s="6">
        <v>85.7</v>
      </c>
      <c r="I123" s="6">
        <v>6</v>
      </c>
      <c r="J123" s="6">
        <v>8</v>
      </c>
      <c r="K123" s="6">
        <v>6</v>
      </c>
      <c r="L123" s="6">
        <v>1</v>
      </c>
      <c r="M123" s="6">
        <v>6</v>
      </c>
      <c r="N123" s="6">
        <v>4</v>
      </c>
      <c r="O123" s="6">
        <v>3</v>
      </c>
      <c r="P123" s="6">
        <v>52</v>
      </c>
    </row>
    <row r="124" spans="1:16" ht="11.25">
      <c r="A124" s="5" t="s">
        <v>104</v>
      </c>
      <c r="B124" s="6">
        <v>4</v>
      </c>
      <c r="C124" s="6">
        <v>13</v>
      </c>
      <c r="D124" s="6">
        <v>26</v>
      </c>
      <c r="E124" s="6">
        <v>50</v>
      </c>
      <c r="F124" s="6">
        <v>18</v>
      </c>
      <c r="G124" s="6">
        <v>26</v>
      </c>
      <c r="H124" s="6">
        <v>69.2</v>
      </c>
      <c r="I124" s="6">
        <v>0</v>
      </c>
      <c r="J124" s="6">
        <v>30</v>
      </c>
      <c r="K124" s="6">
        <v>6</v>
      </c>
      <c r="L124" s="6">
        <v>3</v>
      </c>
      <c r="M124" s="6">
        <v>2</v>
      </c>
      <c r="N124" s="6">
        <v>2</v>
      </c>
      <c r="O124" s="6">
        <v>2</v>
      </c>
      <c r="P124" s="6">
        <v>44</v>
      </c>
    </row>
    <row r="125" spans="1:16" ht="11.25">
      <c r="A125" s="5" t="s">
        <v>105</v>
      </c>
      <c r="B125" s="6">
        <v>3</v>
      </c>
      <c r="C125" s="6">
        <v>10</v>
      </c>
      <c r="D125" s="6">
        <v>28</v>
      </c>
      <c r="E125" s="6">
        <v>35.7</v>
      </c>
      <c r="F125" s="6">
        <v>1</v>
      </c>
      <c r="G125" s="6">
        <v>4</v>
      </c>
      <c r="H125" s="6">
        <v>25</v>
      </c>
      <c r="I125" s="6">
        <v>1</v>
      </c>
      <c r="J125" s="6">
        <v>11</v>
      </c>
      <c r="K125" s="6">
        <v>14</v>
      </c>
      <c r="L125" s="6">
        <v>6</v>
      </c>
      <c r="M125" s="6">
        <v>2.333</v>
      </c>
      <c r="N125" s="6">
        <v>0</v>
      </c>
      <c r="O125" s="6">
        <v>6</v>
      </c>
      <c r="P125" s="6">
        <v>22</v>
      </c>
    </row>
    <row r="126" spans="1:16" ht="11.25">
      <c r="A126" s="5" t="s">
        <v>106</v>
      </c>
      <c r="B126" s="6">
        <v>3</v>
      </c>
      <c r="C126" s="6">
        <v>16</v>
      </c>
      <c r="D126" s="6">
        <v>26</v>
      </c>
      <c r="E126" s="6">
        <v>61.5</v>
      </c>
      <c r="F126" s="6">
        <v>2</v>
      </c>
      <c r="G126" s="6">
        <v>4</v>
      </c>
      <c r="H126" s="6">
        <v>50</v>
      </c>
      <c r="I126" s="6">
        <v>5</v>
      </c>
      <c r="J126" s="6">
        <v>12</v>
      </c>
      <c r="K126" s="6">
        <v>3</v>
      </c>
      <c r="L126" s="6">
        <v>2</v>
      </c>
      <c r="M126" s="6">
        <v>1.5</v>
      </c>
      <c r="N126" s="6">
        <v>1</v>
      </c>
      <c r="O126" s="6">
        <v>3</v>
      </c>
      <c r="P126" s="6">
        <v>39</v>
      </c>
    </row>
    <row r="127" spans="1:16" ht="11.25">
      <c r="A127" s="5" t="s">
        <v>107</v>
      </c>
      <c r="B127" s="6">
        <v>3</v>
      </c>
      <c r="C127" s="6">
        <v>8</v>
      </c>
      <c r="D127" s="6">
        <v>12</v>
      </c>
      <c r="E127" s="6">
        <v>66.7</v>
      </c>
      <c r="F127" s="6">
        <v>2</v>
      </c>
      <c r="G127" s="6">
        <v>2</v>
      </c>
      <c r="H127" s="6">
        <v>100</v>
      </c>
      <c r="I127" s="6">
        <v>1</v>
      </c>
      <c r="J127" s="6">
        <v>11</v>
      </c>
      <c r="K127" s="6">
        <v>8</v>
      </c>
      <c r="L127" s="6">
        <v>3</v>
      </c>
      <c r="M127" s="6">
        <v>2.667</v>
      </c>
      <c r="N127" s="6">
        <v>0</v>
      </c>
      <c r="O127" s="6">
        <v>1</v>
      </c>
      <c r="P127" s="6">
        <v>19</v>
      </c>
    </row>
    <row r="128" spans="1:16" ht="11.25">
      <c r="A128" s="5" t="s">
        <v>108</v>
      </c>
      <c r="B128" s="6">
        <v>4</v>
      </c>
      <c r="C128" s="6">
        <v>27</v>
      </c>
      <c r="D128" s="6">
        <v>63</v>
      </c>
      <c r="E128" s="6">
        <v>42.9</v>
      </c>
      <c r="F128" s="6">
        <v>7</v>
      </c>
      <c r="G128" s="6">
        <v>11</v>
      </c>
      <c r="H128" s="6">
        <v>63.6</v>
      </c>
      <c r="I128" s="6">
        <v>7</v>
      </c>
      <c r="J128" s="6">
        <v>19</v>
      </c>
      <c r="K128" s="6">
        <v>7</v>
      </c>
      <c r="L128" s="6">
        <v>8</v>
      </c>
      <c r="M128" s="6">
        <v>0.875</v>
      </c>
      <c r="N128" s="6">
        <v>2</v>
      </c>
      <c r="O128" s="6">
        <v>6</v>
      </c>
      <c r="P128" s="6">
        <v>68</v>
      </c>
    </row>
    <row r="129" spans="1:16" ht="11.25">
      <c r="A129" s="5" t="s">
        <v>109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</row>
    <row r="130" spans="1:16" ht="11.25">
      <c r="A130" s="5" t="s">
        <v>110</v>
      </c>
      <c r="B130" s="6">
        <v>3</v>
      </c>
      <c r="C130" s="6">
        <v>17</v>
      </c>
      <c r="D130" s="6">
        <v>37</v>
      </c>
      <c r="E130" s="6">
        <v>45.9</v>
      </c>
      <c r="F130" s="6">
        <v>9</v>
      </c>
      <c r="G130" s="6">
        <v>11</v>
      </c>
      <c r="H130" s="6">
        <v>81.8</v>
      </c>
      <c r="I130" s="6">
        <v>0</v>
      </c>
      <c r="J130" s="6">
        <v>30</v>
      </c>
      <c r="K130" s="6">
        <v>3</v>
      </c>
      <c r="L130" s="6">
        <v>6</v>
      </c>
      <c r="M130" s="6">
        <v>0.5</v>
      </c>
      <c r="N130" s="6">
        <v>1</v>
      </c>
      <c r="O130" s="6">
        <v>1</v>
      </c>
      <c r="P130" s="6">
        <v>43</v>
      </c>
    </row>
    <row r="131" spans="1:26" ht="11.25">
      <c r="A131" s="3" t="s">
        <v>203</v>
      </c>
      <c r="B131" s="4">
        <f>SUM(B123:B130)</f>
        <v>24</v>
      </c>
      <c r="C131" s="4">
        <f>SUM(C123:C130)</f>
        <v>108</v>
      </c>
      <c r="D131" s="4">
        <f>SUM(D123:D130)</f>
        <v>228</v>
      </c>
      <c r="E131" s="7">
        <f>+C131/D131</f>
        <v>0.47368421052631576</v>
      </c>
      <c r="F131" s="4">
        <f>SUM(F123:F130)</f>
        <v>51</v>
      </c>
      <c r="G131" s="4">
        <f>SUM(G123:G130)</f>
        <v>72</v>
      </c>
      <c r="H131" s="7">
        <f>+F131/G131</f>
        <v>0.7083333333333334</v>
      </c>
      <c r="I131" s="4">
        <f>SUM(I123:I130)</f>
        <v>20</v>
      </c>
      <c r="J131" s="4">
        <f>SUM(J123:J130)</f>
        <v>121</v>
      </c>
      <c r="K131" s="4">
        <f>SUM(K123:K130)</f>
        <v>47</v>
      </c>
      <c r="L131" s="4">
        <f>SUM(L123:L130)</f>
        <v>29</v>
      </c>
      <c r="M131" s="7">
        <f>+K131/L131</f>
        <v>1.6206896551724137</v>
      </c>
      <c r="N131" s="4">
        <f>SUM(N123:N130)</f>
        <v>10</v>
      </c>
      <c r="O131" s="4">
        <f>SUM(O123:O130)</f>
        <v>22</v>
      </c>
      <c r="P131" s="4">
        <f>SUM(P123:P130)</f>
        <v>287</v>
      </c>
      <c r="Q131" s="8">
        <f>SUM(R131:Z131)</f>
        <v>1280.5</v>
      </c>
      <c r="R131" s="9">
        <f>+P131</f>
        <v>287</v>
      </c>
      <c r="S131" s="9">
        <f>+J131*1.7</f>
        <v>205.7</v>
      </c>
      <c r="T131" s="9">
        <f>+K131*3</f>
        <v>141</v>
      </c>
      <c r="U131" s="9">
        <f>+I131*4</f>
        <v>80</v>
      </c>
      <c r="V131" s="9">
        <f>O131*4.4</f>
        <v>96.80000000000001</v>
      </c>
      <c r="W131" s="9">
        <f>+N131*6.5</f>
        <v>65</v>
      </c>
      <c r="X131" s="2">
        <f>IF(E131&lt;0.414,70,IF(E131&lt;0.427,85,IF(E131&lt;0.437,100,IF(E131&lt;0.444,115,IF(E131&lt;0.452,130,IF(E131&lt;0.46,145,IF(E131&lt;0.469,160,IF(E131&lt;0.481,175,190))))))))</f>
        <v>175</v>
      </c>
      <c r="Y131" s="2">
        <f>IF(H131&lt;0.687,70,IF(H131&lt;0.719,85,IF(H131&lt;0.74,100,IF(H131&lt;0.758,115,IF(H131&lt;0.776,130,IF(H131&lt;0.789,145,IF(H131&lt;0.804,160,IF(H131&lt;0.827,175,190))))))))</f>
        <v>85</v>
      </c>
      <c r="Z131" s="2">
        <f>IF(M131&lt;1.15,70,IF(M131&lt;1.29,85,IF(M131&lt;1.4,100,IF(M131&lt;1.5,115,IF(M131&lt;1.59,130,IF(M131&lt;1.72,145,IF(M131&lt;1.89,160,IF(M131&lt;2.09,175,190))))))))</f>
        <v>145</v>
      </c>
    </row>
    <row r="133" spans="1:16" ht="11.25">
      <c r="A133" s="3" t="s">
        <v>187</v>
      </c>
      <c r="B133" s="4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" t="s">
        <v>5</v>
      </c>
      <c r="H133" s="4" t="s">
        <v>6</v>
      </c>
      <c r="I133" s="4" t="s">
        <v>7</v>
      </c>
      <c r="J133" s="4" t="s">
        <v>8</v>
      </c>
      <c r="K133" s="4" t="s">
        <v>9</v>
      </c>
      <c r="L133" s="4" t="s">
        <v>10</v>
      </c>
      <c r="M133" s="4" t="s">
        <v>11</v>
      </c>
      <c r="N133" s="4" t="s">
        <v>12</v>
      </c>
      <c r="O133" s="4" t="s">
        <v>13</v>
      </c>
      <c r="P133" s="4" t="s">
        <v>14</v>
      </c>
    </row>
    <row r="134" spans="1:16" ht="11.25">
      <c r="A134" s="5" t="s">
        <v>111</v>
      </c>
      <c r="B134" s="6">
        <v>3</v>
      </c>
      <c r="C134" s="6">
        <v>19</v>
      </c>
      <c r="D134" s="6">
        <v>45</v>
      </c>
      <c r="E134" s="6">
        <v>42.2</v>
      </c>
      <c r="F134" s="6">
        <v>9</v>
      </c>
      <c r="G134" s="6">
        <v>10</v>
      </c>
      <c r="H134" s="6">
        <v>90</v>
      </c>
      <c r="I134" s="6">
        <v>5</v>
      </c>
      <c r="J134" s="6">
        <v>11</v>
      </c>
      <c r="K134" s="6">
        <v>16</v>
      </c>
      <c r="L134" s="6">
        <v>10</v>
      </c>
      <c r="M134" s="6">
        <v>1.6</v>
      </c>
      <c r="N134" s="6">
        <v>0</v>
      </c>
      <c r="O134" s="6">
        <v>4</v>
      </c>
      <c r="P134" s="6">
        <v>52</v>
      </c>
    </row>
    <row r="135" spans="1:16" ht="11.25">
      <c r="A135" s="5" t="s">
        <v>112</v>
      </c>
      <c r="B135" s="6">
        <v>3</v>
      </c>
      <c r="C135" s="6">
        <v>8</v>
      </c>
      <c r="D135" s="6">
        <v>18</v>
      </c>
      <c r="E135" s="6">
        <v>44.4</v>
      </c>
      <c r="F135" s="6">
        <v>7</v>
      </c>
      <c r="G135" s="6">
        <v>8</v>
      </c>
      <c r="H135" s="6">
        <v>87.5</v>
      </c>
      <c r="I135" s="6">
        <v>0</v>
      </c>
      <c r="J135" s="6">
        <v>20</v>
      </c>
      <c r="K135" s="6">
        <v>4</v>
      </c>
      <c r="L135" s="6">
        <v>1</v>
      </c>
      <c r="M135" s="6">
        <v>4</v>
      </c>
      <c r="N135" s="6">
        <v>0</v>
      </c>
      <c r="O135" s="6">
        <v>2</v>
      </c>
      <c r="P135" s="6">
        <v>23</v>
      </c>
    </row>
    <row r="136" spans="1:16" ht="11.25">
      <c r="A136" s="5" t="s">
        <v>113</v>
      </c>
      <c r="B136" s="6">
        <v>3</v>
      </c>
      <c r="C136" s="6">
        <v>13</v>
      </c>
      <c r="D136" s="6">
        <v>32</v>
      </c>
      <c r="E136" s="6">
        <v>40.6</v>
      </c>
      <c r="F136" s="6">
        <v>7</v>
      </c>
      <c r="G136" s="6">
        <v>9</v>
      </c>
      <c r="H136" s="6">
        <v>77.8</v>
      </c>
      <c r="I136" s="6">
        <v>0</v>
      </c>
      <c r="J136" s="6">
        <v>13</v>
      </c>
      <c r="K136" s="6">
        <v>14</v>
      </c>
      <c r="L136" s="6">
        <v>8</v>
      </c>
      <c r="M136" s="6">
        <v>1.75</v>
      </c>
      <c r="N136" s="6">
        <v>5</v>
      </c>
      <c r="O136" s="6">
        <v>3</v>
      </c>
      <c r="P136" s="6">
        <v>33</v>
      </c>
    </row>
    <row r="137" spans="1:16" ht="11.25">
      <c r="A137" s="5" t="s">
        <v>114</v>
      </c>
      <c r="B137" s="6">
        <v>2</v>
      </c>
      <c r="C137" s="6">
        <v>21</v>
      </c>
      <c r="D137" s="6">
        <v>38</v>
      </c>
      <c r="E137" s="6">
        <v>55.3</v>
      </c>
      <c r="F137" s="6">
        <v>14</v>
      </c>
      <c r="G137" s="6">
        <v>17</v>
      </c>
      <c r="H137" s="6">
        <v>82.4</v>
      </c>
      <c r="I137" s="6">
        <v>0</v>
      </c>
      <c r="J137" s="6">
        <v>30</v>
      </c>
      <c r="K137" s="6">
        <v>8</v>
      </c>
      <c r="L137" s="6">
        <v>4</v>
      </c>
      <c r="M137" s="6">
        <v>2</v>
      </c>
      <c r="N137" s="6">
        <v>3</v>
      </c>
      <c r="O137" s="6">
        <v>3</v>
      </c>
      <c r="P137" s="6">
        <v>56</v>
      </c>
    </row>
    <row r="138" spans="1:16" ht="11.25">
      <c r="A138" s="5" t="s">
        <v>115</v>
      </c>
      <c r="B138" s="6">
        <v>3</v>
      </c>
      <c r="C138" s="6">
        <v>12</v>
      </c>
      <c r="D138" s="6">
        <v>20</v>
      </c>
      <c r="E138" s="6">
        <v>60</v>
      </c>
      <c r="F138" s="6">
        <v>2</v>
      </c>
      <c r="G138" s="6">
        <v>4</v>
      </c>
      <c r="H138" s="6">
        <v>50</v>
      </c>
      <c r="I138" s="6">
        <v>1</v>
      </c>
      <c r="J138" s="6">
        <v>13</v>
      </c>
      <c r="K138" s="6">
        <v>5</v>
      </c>
      <c r="L138" s="6">
        <v>2</v>
      </c>
      <c r="M138" s="6">
        <v>2.5</v>
      </c>
      <c r="N138" s="6">
        <v>1</v>
      </c>
      <c r="O138" s="6">
        <v>1</v>
      </c>
      <c r="P138" s="6">
        <v>27</v>
      </c>
    </row>
    <row r="139" spans="1:16" ht="11.25">
      <c r="A139" s="5" t="s">
        <v>116</v>
      </c>
      <c r="B139" s="6">
        <v>4</v>
      </c>
      <c r="C139" s="6">
        <v>13</v>
      </c>
      <c r="D139" s="6">
        <v>25</v>
      </c>
      <c r="E139" s="6">
        <v>52</v>
      </c>
      <c r="F139" s="6">
        <v>6</v>
      </c>
      <c r="G139" s="6">
        <v>6</v>
      </c>
      <c r="H139" s="6">
        <v>100</v>
      </c>
      <c r="I139" s="6">
        <v>0</v>
      </c>
      <c r="J139" s="6">
        <v>14</v>
      </c>
      <c r="K139" s="6">
        <v>22</v>
      </c>
      <c r="L139" s="6">
        <v>12</v>
      </c>
      <c r="M139" s="6">
        <v>1.833</v>
      </c>
      <c r="N139" s="6">
        <v>0</v>
      </c>
      <c r="O139" s="6">
        <v>2</v>
      </c>
      <c r="P139" s="6">
        <v>32</v>
      </c>
    </row>
    <row r="140" spans="1:16" ht="11.25">
      <c r="A140" s="5" t="s">
        <v>117</v>
      </c>
      <c r="B140" s="6">
        <v>4</v>
      </c>
      <c r="C140" s="6">
        <v>43</v>
      </c>
      <c r="D140" s="6">
        <v>90</v>
      </c>
      <c r="E140" s="6">
        <v>47.8</v>
      </c>
      <c r="F140" s="6">
        <v>35</v>
      </c>
      <c r="G140" s="6">
        <v>39</v>
      </c>
      <c r="H140" s="6">
        <v>89.7</v>
      </c>
      <c r="I140" s="6">
        <v>3</v>
      </c>
      <c r="J140" s="6">
        <v>38</v>
      </c>
      <c r="K140" s="6">
        <v>16</v>
      </c>
      <c r="L140" s="6">
        <v>14</v>
      </c>
      <c r="M140" s="6">
        <v>1.143</v>
      </c>
      <c r="N140" s="6">
        <v>6</v>
      </c>
      <c r="O140" s="6">
        <v>9</v>
      </c>
      <c r="P140" s="6">
        <v>124</v>
      </c>
    </row>
    <row r="141" spans="1:16" ht="11.25">
      <c r="A141" s="5" t="s">
        <v>118</v>
      </c>
      <c r="B141" s="6">
        <v>4</v>
      </c>
      <c r="C141" s="6">
        <v>19</v>
      </c>
      <c r="D141" s="6">
        <v>38</v>
      </c>
      <c r="E141" s="6">
        <v>50</v>
      </c>
      <c r="F141" s="6">
        <v>5</v>
      </c>
      <c r="G141" s="6">
        <v>9</v>
      </c>
      <c r="H141" s="6">
        <v>55.6</v>
      </c>
      <c r="I141" s="6">
        <v>4</v>
      </c>
      <c r="J141" s="6">
        <v>16</v>
      </c>
      <c r="K141" s="6">
        <v>10</v>
      </c>
      <c r="L141" s="6">
        <v>6</v>
      </c>
      <c r="M141" s="6">
        <v>1.667</v>
      </c>
      <c r="N141" s="6">
        <v>0</v>
      </c>
      <c r="O141" s="6">
        <v>7</v>
      </c>
      <c r="P141" s="6">
        <v>47</v>
      </c>
    </row>
    <row r="142" spans="1:26" ht="11.25">
      <c r="A142" s="3" t="s">
        <v>203</v>
      </c>
      <c r="B142" s="4">
        <f>SUM(B134:B141)</f>
        <v>26</v>
      </c>
      <c r="C142" s="4">
        <f>SUM(C134:C141)</f>
        <v>148</v>
      </c>
      <c r="D142" s="4">
        <f>SUM(D134:D141)</f>
        <v>306</v>
      </c>
      <c r="E142" s="7">
        <f>+C142/D142</f>
        <v>0.48366013071895425</v>
      </c>
      <c r="F142" s="4">
        <f>SUM(F134:F141)</f>
        <v>85</v>
      </c>
      <c r="G142" s="4">
        <f>SUM(G134:G141)</f>
        <v>102</v>
      </c>
      <c r="H142" s="7">
        <f>+F142/G142</f>
        <v>0.8333333333333334</v>
      </c>
      <c r="I142" s="4">
        <f>SUM(I134:I141)</f>
        <v>13</v>
      </c>
      <c r="J142" s="4">
        <f>SUM(J134:J141)</f>
        <v>155</v>
      </c>
      <c r="K142" s="4">
        <f>SUM(K134:K141)</f>
        <v>95</v>
      </c>
      <c r="L142" s="4">
        <f>SUM(L134:L141)</f>
        <v>57</v>
      </c>
      <c r="M142" s="7">
        <f>+K142/L142</f>
        <v>1.6666666666666667</v>
      </c>
      <c r="N142" s="4">
        <f>SUM(N134:N141)</f>
        <v>15</v>
      </c>
      <c r="O142" s="4">
        <f>SUM(O134:O141)</f>
        <v>31</v>
      </c>
      <c r="P142" s="4">
        <f>SUM(P134:P141)</f>
        <v>394</v>
      </c>
      <c r="Q142" s="8">
        <f>SUM(R142:Z142)</f>
        <v>1753.4</v>
      </c>
      <c r="R142" s="9">
        <f>+P142</f>
        <v>394</v>
      </c>
      <c r="S142" s="9">
        <f>+J142*1.7</f>
        <v>263.5</v>
      </c>
      <c r="T142" s="9">
        <f>+K142*3</f>
        <v>285</v>
      </c>
      <c r="U142" s="9">
        <f>+I142*4</f>
        <v>52</v>
      </c>
      <c r="V142" s="9">
        <f>O142*4.4</f>
        <v>136.4</v>
      </c>
      <c r="W142" s="9">
        <f>+N142*6.5</f>
        <v>97.5</v>
      </c>
      <c r="X142" s="2">
        <f>IF(E142&lt;0.414,70,IF(E142&lt;0.427,85,IF(E142&lt;0.437,100,IF(E142&lt;0.444,115,IF(E142&lt;0.452,130,IF(E142&lt;0.46,145,IF(E142&lt;0.469,160,IF(E142&lt;0.481,175,190))))))))</f>
        <v>190</v>
      </c>
      <c r="Y142" s="2">
        <f>IF(H142&lt;0.687,70,IF(H142&lt;0.719,85,IF(H142&lt;0.74,100,IF(H142&lt;0.758,115,IF(H142&lt;0.776,130,IF(H142&lt;0.789,145,IF(H142&lt;0.804,160,IF(H142&lt;0.827,175,190))))))))</f>
        <v>190</v>
      </c>
      <c r="Z142" s="2">
        <f>IF(M142&lt;1.15,70,IF(M142&lt;1.29,85,IF(M142&lt;1.4,100,IF(M142&lt;1.5,115,IF(M142&lt;1.59,130,IF(M142&lt;1.72,145,IF(M142&lt;1.89,160,IF(M142&lt;2.09,175,190))))))))</f>
        <v>145</v>
      </c>
    </row>
    <row r="144" spans="1:16" ht="11.25">
      <c r="A144" s="3" t="s">
        <v>188</v>
      </c>
      <c r="B144" s="4" t="s">
        <v>0</v>
      </c>
      <c r="C144" s="4" t="s">
        <v>1</v>
      </c>
      <c r="D144" s="4" t="s">
        <v>2</v>
      </c>
      <c r="E144" s="4" t="s">
        <v>3</v>
      </c>
      <c r="F144" s="4" t="s">
        <v>4</v>
      </c>
      <c r="G144" s="4" t="s">
        <v>5</v>
      </c>
      <c r="H144" s="4" t="s">
        <v>6</v>
      </c>
      <c r="I144" s="4" t="s">
        <v>7</v>
      </c>
      <c r="J144" s="4" t="s">
        <v>8</v>
      </c>
      <c r="K144" s="4" t="s">
        <v>9</v>
      </c>
      <c r="L144" s="4" t="s">
        <v>10</v>
      </c>
      <c r="M144" s="4" t="s">
        <v>11</v>
      </c>
      <c r="N144" s="4" t="s">
        <v>12</v>
      </c>
      <c r="O144" s="4" t="s">
        <v>13</v>
      </c>
      <c r="P144" s="4" t="s">
        <v>14</v>
      </c>
    </row>
    <row r="145" spans="1:16" ht="11.25">
      <c r="A145" s="5" t="s">
        <v>119</v>
      </c>
      <c r="B145" s="6">
        <v>3</v>
      </c>
      <c r="C145" s="6">
        <v>10</v>
      </c>
      <c r="D145" s="6">
        <v>23</v>
      </c>
      <c r="E145" s="6">
        <v>43.5</v>
      </c>
      <c r="F145" s="6">
        <v>13</v>
      </c>
      <c r="G145" s="6">
        <v>15</v>
      </c>
      <c r="H145" s="6">
        <v>86.7</v>
      </c>
      <c r="I145" s="6">
        <v>0</v>
      </c>
      <c r="J145" s="6">
        <v>18</v>
      </c>
      <c r="K145" s="6">
        <v>2</v>
      </c>
      <c r="L145" s="6">
        <v>5</v>
      </c>
      <c r="M145" s="6">
        <v>0.4</v>
      </c>
      <c r="N145" s="6">
        <v>4</v>
      </c>
      <c r="O145" s="6">
        <v>0</v>
      </c>
      <c r="P145" s="6">
        <v>33</v>
      </c>
    </row>
    <row r="146" spans="1:16" ht="11.25">
      <c r="A146" s="5" t="s">
        <v>120</v>
      </c>
      <c r="B146" s="6">
        <v>4</v>
      </c>
      <c r="C146" s="6">
        <v>8</v>
      </c>
      <c r="D146" s="6">
        <v>23</v>
      </c>
      <c r="E146" s="6">
        <v>34.8</v>
      </c>
      <c r="F146" s="6">
        <v>5</v>
      </c>
      <c r="G146" s="6">
        <v>6</v>
      </c>
      <c r="H146" s="6">
        <v>83.3</v>
      </c>
      <c r="I146" s="6">
        <v>0</v>
      </c>
      <c r="J146" s="6">
        <v>6</v>
      </c>
      <c r="K146" s="6">
        <v>28</v>
      </c>
      <c r="L146" s="6">
        <v>6</v>
      </c>
      <c r="M146" s="6">
        <v>4.667</v>
      </c>
      <c r="N146" s="6">
        <v>0</v>
      </c>
      <c r="O146" s="6">
        <v>7</v>
      </c>
      <c r="P146" s="6">
        <v>21</v>
      </c>
    </row>
    <row r="147" spans="1:16" ht="11.25">
      <c r="A147" s="5" t="s">
        <v>121</v>
      </c>
      <c r="B147" s="6">
        <v>2</v>
      </c>
      <c r="C147" s="6">
        <v>1</v>
      </c>
      <c r="D147" s="6">
        <v>2</v>
      </c>
      <c r="E147" s="6">
        <v>50</v>
      </c>
      <c r="F147" s="6">
        <v>0</v>
      </c>
      <c r="G147" s="6">
        <v>0</v>
      </c>
      <c r="H147" s="6">
        <v>0</v>
      </c>
      <c r="I147" s="6">
        <v>0</v>
      </c>
      <c r="J147" s="6">
        <v>1</v>
      </c>
      <c r="K147" s="6">
        <v>0</v>
      </c>
      <c r="L147" s="6">
        <v>1</v>
      </c>
      <c r="M147" s="6">
        <v>0</v>
      </c>
      <c r="N147" s="6">
        <v>0</v>
      </c>
      <c r="O147" s="6">
        <v>0</v>
      </c>
      <c r="P147" s="6">
        <v>2</v>
      </c>
    </row>
    <row r="148" spans="1:16" ht="11.25">
      <c r="A148" s="5" t="s">
        <v>122</v>
      </c>
      <c r="B148" s="6">
        <v>3</v>
      </c>
      <c r="C148" s="6">
        <v>4</v>
      </c>
      <c r="D148" s="6">
        <v>8</v>
      </c>
      <c r="E148" s="6">
        <v>50</v>
      </c>
      <c r="F148" s="6">
        <v>1</v>
      </c>
      <c r="G148" s="6">
        <v>2</v>
      </c>
      <c r="H148" s="6">
        <v>50</v>
      </c>
      <c r="I148" s="6">
        <v>2</v>
      </c>
      <c r="J148" s="6">
        <v>3</v>
      </c>
      <c r="K148" s="6">
        <v>0</v>
      </c>
      <c r="L148" s="6">
        <v>1</v>
      </c>
      <c r="M148" s="6">
        <v>0</v>
      </c>
      <c r="N148" s="6">
        <v>0</v>
      </c>
      <c r="O148" s="6">
        <v>1</v>
      </c>
      <c r="P148" s="6">
        <v>11</v>
      </c>
    </row>
    <row r="149" spans="1:16" ht="11.25">
      <c r="A149" s="5" t="s">
        <v>123</v>
      </c>
      <c r="B149" s="6">
        <v>3</v>
      </c>
      <c r="C149" s="6">
        <v>20</v>
      </c>
      <c r="D149" s="6">
        <v>38</v>
      </c>
      <c r="E149" s="6">
        <v>52.6</v>
      </c>
      <c r="F149" s="6">
        <v>8</v>
      </c>
      <c r="G149" s="6">
        <v>12</v>
      </c>
      <c r="H149" s="6">
        <v>66.7</v>
      </c>
      <c r="I149" s="6">
        <v>0</v>
      </c>
      <c r="J149" s="6">
        <v>22</v>
      </c>
      <c r="K149" s="6">
        <v>11</v>
      </c>
      <c r="L149" s="6">
        <v>5</v>
      </c>
      <c r="M149" s="6">
        <v>2.2</v>
      </c>
      <c r="N149" s="6">
        <v>2</v>
      </c>
      <c r="O149" s="6">
        <v>4</v>
      </c>
      <c r="P149" s="6">
        <v>48</v>
      </c>
    </row>
    <row r="150" spans="1:16" ht="11.25">
      <c r="A150" s="5" t="s">
        <v>124</v>
      </c>
      <c r="B150" s="6">
        <v>3</v>
      </c>
      <c r="C150" s="6">
        <v>11</v>
      </c>
      <c r="D150" s="6">
        <v>21</v>
      </c>
      <c r="E150" s="6">
        <v>52.4</v>
      </c>
      <c r="F150" s="6">
        <v>3</v>
      </c>
      <c r="G150" s="6">
        <v>3</v>
      </c>
      <c r="H150" s="6">
        <v>100</v>
      </c>
      <c r="I150" s="6">
        <v>2</v>
      </c>
      <c r="J150" s="6">
        <v>7</v>
      </c>
      <c r="K150" s="6">
        <v>14</v>
      </c>
      <c r="L150" s="6">
        <v>1</v>
      </c>
      <c r="M150" s="6">
        <v>14</v>
      </c>
      <c r="N150" s="6">
        <v>1</v>
      </c>
      <c r="O150" s="6">
        <v>5</v>
      </c>
      <c r="P150" s="6">
        <v>27</v>
      </c>
    </row>
    <row r="151" spans="1:16" ht="11.25">
      <c r="A151" s="5" t="s">
        <v>125</v>
      </c>
      <c r="B151" s="6">
        <v>4</v>
      </c>
      <c r="C151" s="6">
        <v>16</v>
      </c>
      <c r="D151" s="6">
        <v>41</v>
      </c>
      <c r="E151" s="6">
        <v>39</v>
      </c>
      <c r="F151" s="6">
        <v>9</v>
      </c>
      <c r="G151" s="6">
        <v>11</v>
      </c>
      <c r="H151" s="6">
        <v>81.8</v>
      </c>
      <c r="I151" s="6">
        <v>2</v>
      </c>
      <c r="J151" s="6">
        <v>21</v>
      </c>
      <c r="K151" s="6">
        <v>3</v>
      </c>
      <c r="L151" s="6">
        <v>13</v>
      </c>
      <c r="M151" s="6">
        <v>0.231</v>
      </c>
      <c r="N151" s="6">
        <v>0</v>
      </c>
      <c r="O151" s="6">
        <v>4</v>
      </c>
      <c r="P151" s="6">
        <v>43</v>
      </c>
    </row>
    <row r="152" spans="1:16" ht="11.25">
      <c r="A152" s="5" t="s">
        <v>126</v>
      </c>
      <c r="B152" s="6">
        <v>4</v>
      </c>
      <c r="C152" s="6">
        <v>13</v>
      </c>
      <c r="D152" s="6">
        <v>39</v>
      </c>
      <c r="E152" s="6">
        <v>33.3</v>
      </c>
      <c r="F152" s="6">
        <v>2</v>
      </c>
      <c r="G152" s="6">
        <v>2</v>
      </c>
      <c r="H152" s="6">
        <v>100</v>
      </c>
      <c r="I152" s="6">
        <v>9</v>
      </c>
      <c r="J152" s="6">
        <v>7</v>
      </c>
      <c r="K152" s="6">
        <v>17</v>
      </c>
      <c r="L152" s="6">
        <v>6</v>
      </c>
      <c r="M152" s="6">
        <v>2.833</v>
      </c>
      <c r="N152" s="6">
        <v>0</v>
      </c>
      <c r="O152" s="6">
        <v>5</v>
      </c>
      <c r="P152" s="6">
        <v>37</v>
      </c>
    </row>
    <row r="153" spans="1:26" ht="11.25">
      <c r="A153" s="3" t="s">
        <v>203</v>
      </c>
      <c r="B153" s="4">
        <f>SUM(B145:B152)</f>
        <v>26</v>
      </c>
      <c r="C153" s="4">
        <f>SUM(C145:C152)</f>
        <v>83</v>
      </c>
      <c r="D153" s="4">
        <f>SUM(D145:D152)</f>
        <v>195</v>
      </c>
      <c r="E153" s="7">
        <f>+C153/D153</f>
        <v>0.4256410256410256</v>
      </c>
      <c r="F153" s="4">
        <f>SUM(F145:F152)</f>
        <v>41</v>
      </c>
      <c r="G153" s="4">
        <f>SUM(G145:G152)</f>
        <v>51</v>
      </c>
      <c r="H153" s="7">
        <f>+F153/G153</f>
        <v>0.803921568627451</v>
      </c>
      <c r="I153" s="4">
        <f>SUM(I145:I152)</f>
        <v>15</v>
      </c>
      <c r="J153" s="4">
        <f>SUM(J145:J152)</f>
        <v>85</v>
      </c>
      <c r="K153" s="4">
        <f>SUM(K145:K152)</f>
        <v>75</v>
      </c>
      <c r="L153" s="4">
        <f>SUM(L145:L152)</f>
        <v>38</v>
      </c>
      <c r="M153" s="7">
        <f>+K153/L153</f>
        <v>1.9736842105263157</v>
      </c>
      <c r="N153" s="4">
        <f>SUM(N145:N152)</f>
        <v>7</v>
      </c>
      <c r="O153" s="4">
        <f>SUM(O145:O152)</f>
        <v>26</v>
      </c>
      <c r="P153" s="4">
        <f>SUM(P145:P152)</f>
        <v>222</v>
      </c>
      <c r="Q153" s="8">
        <f>SUM(R153:Z153)</f>
        <v>1231.4</v>
      </c>
      <c r="R153" s="9">
        <f>+P153</f>
        <v>222</v>
      </c>
      <c r="S153" s="9">
        <f>+J153*1.7</f>
        <v>144.5</v>
      </c>
      <c r="T153" s="9">
        <f>+K153*3</f>
        <v>225</v>
      </c>
      <c r="U153" s="9">
        <f>+I153*4</f>
        <v>60</v>
      </c>
      <c r="V153" s="9">
        <f>O153*4.4</f>
        <v>114.4</v>
      </c>
      <c r="W153" s="9">
        <f>+N153*6.5</f>
        <v>45.5</v>
      </c>
      <c r="X153" s="2">
        <f>IF(E153&lt;0.414,70,IF(E153&lt;0.427,85,IF(E153&lt;0.437,100,IF(E153&lt;0.444,115,IF(E153&lt;0.452,130,IF(E153&lt;0.46,145,IF(E153&lt;0.469,160,IF(E153&lt;0.481,175,190))))))))</f>
        <v>85</v>
      </c>
      <c r="Y153" s="2">
        <f>IF(H153&lt;0.687,70,IF(H153&lt;0.719,85,IF(H153&lt;0.74,100,IF(H153&lt;0.758,115,IF(H153&lt;0.776,130,IF(H153&lt;0.789,145,IF(H153&lt;0.804,160,IF(H153&lt;0.827,175,190))))))))</f>
        <v>160</v>
      </c>
      <c r="Z153" s="2">
        <f>IF(M153&lt;1.15,70,IF(M153&lt;1.29,85,IF(M153&lt;1.4,100,IF(M153&lt;1.5,115,IF(M153&lt;1.59,130,IF(M153&lt;1.72,145,IF(M153&lt;1.89,160,IF(M153&lt;2.09,175,190))))))))</f>
        <v>175</v>
      </c>
    </row>
    <row r="155" spans="1:16" ht="11.25">
      <c r="A155" s="3" t="s">
        <v>189</v>
      </c>
      <c r="B155" s="4" t="s">
        <v>0</v>
      </c>
      <c r="C155" s="4" t="s">
        <v>1</v>
      </c>
      <c r="D155" s="4" t="s">
        <v>2</v>
      </c>
      <c r="E155" s="4" t="s">
        <v>3</v>
      </c>
      <c r="F155" s="4" t="s">
        <v>4</v>
      </c>
      <c r="G155" s="4" t="s">
        <v>5</v>
      </c>
      <c r="H155" s="4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11</v>
      </c>
      <c r="N155" s="4" t="s">
        <v>12</v>
      </c>
      <c r="O155" s="4" t="s">
        <v>13</v>
      </c>
      <c r="P155" s="4" t="s">
        <v>14</v>
      </c>
    </row>
    <row r="156" spans="1:16" ht="11.25">
      <c r="A156" s="5" t="s">
        <v>127</v>
      </c>
      <c r="B156" s="6">
        <v>3</v>
      </c>
      <c r="C156" s="6">
        <v>23</v>
      </c>
      <c r="D156" s="6">
        <v>47</v>
      </c>
      <c r="E156" s="6">
        <v>48.9</v>
      </c>
      <c r="F156" s="6">
        <v>11</v>
      </c>
      <c r="G156" s="6">
        <v>14</v>
      </c>
      <c r="H156" s="6">
        <v>78.6</v>
      </c>
      <c r="I156" s="6">
        <v>0</v>
      </c>
      <c r="J156" s="6">
        <v>30</v>
      </c>
      <c r="K156" s="6">
        <v>10</v>
      </c>
      <c r="L156" s="6">
        <v>9</v>
      </c>
      <c r="M156" s="6">
        <v>1.111</v>
      </c>
      <c r="N156" s="6">
        <v>4</v>
      </c>
      <c r="O156" s="6">
        <v>4</v>
      </c>
      <c r="P156" s="6">
        <v>57</v>
      </c>
    </row>
    <row r="157" spans="1:16" ht="11.25">
      <c r="A157" s="5" t="s">
        <v>128</v>
      </c>
      <c r="B157" s="6">
        <v>3</v>
      </c>
      <c r="C157" s="6">
        <v>1</v>
      </c>
      <c r="D157" s="6">
        <v>19</v>
      </c>
      <c r="E157" s="6">
        <v>5.3</v>
      </c>
      <c r="F157" s="6">
        <v>2</v>
      </c>
      <c r="G157" s="6">
        <v>4</v>
      </c>
      <c r="H157" s="6">
        <v>50</v>
      </c>
      <c r="I157" s="6">
        <v>0</v>
      </c>
      <c r="J157" s="6">
        <v>3</v>
      </c>
      <c r="K157" s="6">
        <v>10</v>
      </c>
      <c r="L157" s="6">
        <v>3</v>
      </c>
      <c r="M157" s="6">
        <v>3.333</v>
      </c>
      <c r="N157" s="6">
        <v>0</v>
      </c>
      <c r="O157" s="6">
        <v>5</v>
      </c>
      <c r="P157" s="6">
        <v>4</v>
      </c>
    </row>
    <row r="158" spans="1:16" ht="11.25">
      <c r="A158" s="5" t="s">
        <v>129</v>
      </c>
      <c r="B158" s="6">
        <v>4</v>
      </c>
      <c r="C158" s="6">
        <v>19</v>
      </c>
      <c r="D158" s="6">
        <v>40</v>
      </c>
      <c r="E158" s="6">
        <v>47.5</v>
      </c>
      <c r="F158" s="6">
        <v>7</v>
      </c>
      <c r="G158" s="6">
        <v>7</v>
      </c>
      <c r="H158" s="6">
        <v>100</v>
      </c>
      <c r="I158" s="6">
        <v>2</v>
      </c>
      <c r="J158" s="6">
        <v>18</v>
      </c>
      <c r="K158" s="6">
        <v>27</v>
      </c>
      <c r="L158" s="6">
        <v>17</v>
      </c>
      <c r="M158" s="6">
        <v>1.588</v>
      </c>
      <c r="N158" s="6">
        <v>1</v>
      </c>
      <c r="O158" s="6">
        <v>10</v>
      </c>
      <c r="P158" s="6">
        <v>47</v>
      </c>
    </row>
    <row r="159" spans="1:16" ht="11.25">
      <c r="A159" s="5" t="s">
        <v>130</v>
      </c>
      <c r="B159" s="6">
        <v>4</v>
      </c>
      <c r="C159" s="6">
        <v>20</v>
      </c>
      <c r="D159" s="6">
        <v>37</v>
      </c>
      <c r="E159" s="6">
        <v>54.1</v>
      </c>
      <c r="F159" s="6">
        <v>7</v>
      </c>
      <c r="G159" s="6">
        <v>8</v>
      </c>
      <c r="H159" s="6">
        <v>87.5</v>
      </c>
      <c r="I159" s="6">
        <v>5</v>
      </c>
      <c r="J159" s="6">
        <v>21</v>
      </c>
      <c r="K159" s="6">
        <v>10</v>
      </c>
      <c r="L159" s="6">
        <v>3</v>
      </c>
      <c r="M159" s="6">
        <v>3.333</v>
      </c>
      <c r="N159" s="6">
        <v>3</v>
      </c>
      <c r="O159" s="6">
        <v>1</v>
      </c>
      <c r="P159" s="6">
        <v>52</v>
      </c>
    </row>
    <row r="160" spans="1:16" ht="11.25">
      <c r="A160" s="5" t="s">
        <v>131</v>
      </c>
      <c r="B160" s="6">
        <v>3</v>
      </c>
      <c r="C160" s="6">
        <v>11</v>
      </c>
      <c r="D160" s="6">
        <v>18</v>
      </c>
      <c r="E160" s="6">
        <v>61.1</v>
      </c>
      <c r="F160" s="6">
        <v>0</v>
      </c>
      <c r="G160" s="6">
        <v>1</v>
      </c>
      <c r="H160" s="6">
        <v>0</v>
      </c>
      <c r="I160" s="6">
        <v>2</v>
      </c>
      <c r="J160" s="6">
        <v>16</v>
      </c>
      <c r="K160" s="6">
        <v>5</v>
      </c>
      <c r="L160" s="6">
        <v>1</v>
      </c>
      <c r="M160" s="6">
        <v>5</v>
      </c>
      <c r="N160" s="6">
        <v>1</v>
      </c>
      <c r="O160" s="6">
        <v>1</v>
      </c>
      <c r="P160" s="6">
        <v>24</v>
      </c>
    </row>
    <row r="161" spans="1:16" ht="11.25">
      <c r="A161" s="5" t="s">
        <v>132</v>
      </c>
      <c r="B161" s="6">
        <v>3</v>
      </c>
      <c r="C161" s="6">
        <v>9</v>
      </c>
      <c r="D161" s="6">
        <v>17</v>
      </c>
      <c r="E161" s="6">
        <v>52.9</v>
      </c>
      <c r="F161" s="6">
        <v>4</v>
      </c>
      <c r="G161" s="6">
        <v>5</v>
      </c>
      <c r="H161" s="6">
        <v>80</v>
      </c>
      <c r="I161" s="6">
        <v>3</v>
      </c>
      <c r="J161" s="6">
        <v>9</v>
      </c>
      <c r="K161" s="6">
        <v>3</v>
      </c>
      <c r="L161" s="6">
        <v>2</v>
      </c>
      <c r="M161" s="6">
        <v>1.5</v>
      </c>
      <c r="N161" s="6">
        <v>0</v>
      </c>
      <c r="O161" s="6">
        <v>1</v>
      </c>
      <c r="P161" s="6">
        <v>25</v>
      </c>
    </row>
    <row r="162" spans="1:16" ht="11.25">
      <c r="A162" s="5" t="s">
        <v>133</v>
      </c>
      <c r="B162" s="6">
        <v>3</v>
      </c>
      <c r="C162" s="6">
        <v>13</v>
      </c>
      <c r="D162" s="6">
        <v>33</v>
      </c>
      <c r="E162" s="6">
        <v>39.4</v>
      </c>
      <c r="F162" s="6">
        <v>2</v>
      </c>
      <c r="G162" s="6">
        <v>4</v>
      </c>
      <c r="H162" s="6">
        <v>50</v>
      </c>
      <c r="I162" s="6">
        <v>0</v>
      </c>
      <c r="J162" s="6">
        <v>23</v>
      </c>
      <c r="K162" s="6">
        <v>2</v>
      </c>
      <c r="L162" s="6">
        <v>6</v>
      </c>
      <c r="M162" s="6">
        <v>0.333</v>
      </c>
      <c r="N162" s="6">
        <v>3</v>
      </c>
      <c r="O162" s="6">
        <v>1</v>
      </c>
      <c r="P162" s="6">
        <v>28</v>
      </c>
    </row>
    <row r="163" spans="1:16" ht="11.25">
      <c r="A163" s="5" t="s">
        <v>134</v>
      </c>
      <c r="B163" s="6">
        <v>4</v>
      </c>
      <c r="C163" s="6">
        <v>16</v>
      </c>
      <c r="D163" s="6">
        <v>33</v>
      </c>
      <c r="E163" s="6">
        <v>48.5</v>
      </c>
      <c r="F163" s="6">
        <v>5</v>
      </c>
      <c r="G163" s="6">
        <v>8</v>
      </c>
      <c r="H163" s="6">
        <v>62.5</v>
      </c>
      <c r="I163" s="6">
        <v>0</v>
      </c>
      <c r="J163" s="6">
        <v>32</v>
      </c>
      <c r="K163" s="6">
        <v>6</v>
      </c>
      <c r="L163" s="6">
        <v>11</v>
      </c>
      <c r="M163" s="6">
        <v>0.545</v>
      </c>
      <c r="N163" s="6">
        <v>6</v>
      </c>
      <c r="O163" s="6">
        <v>1</v>
      </c>
      <c r="P163" s="6">
        <v>37</v>
      </c>
    </row>
    <row r="164" spans="1:26" ht="11.25">
      <c r="A164" s="3" t="s">
        <v>203</v>
      </c>
      <c r="B164" s="4">
        <f>SUM(B156:B163)</f>
        <v>27</v>
      </c>
      <c r="C164" s="4">
        <f>SUM(C156:C163)</f>
        <v>112</v>
      </c>
      <c r="D164" s="4">
        <f>SUM(D156:D163)</f>
        <v>244</v>
      </c>
      <c r="E164" s="7">
        <f>+C164/D164</f>
        <v>0.45901639344262296</v>
      </c>
      <c r="F164" s="4">
        <f>SUM(F156:F163)</f>
        <v>38</v>
      </c>
      <c r="G164" s="4">
        <f>SUM(G156:G163)</f>
        <v>51</v>
      </c>
      <c r="H164" s="7">
        <f>+F164/G164</f>
        <v>0.7450980392156863</v>
      </c>
      <c r="I164" s="4">
        <f>SUM(I156:I163)</f>
        <v>12</v>
      </c>
      <c r="J164" s="4">
        <f>SUM(J156:J163)</f>
        <v>152</v>
      </c>
      <c r="K164" s="4">
        <f>SUM(K156:K163)</f>
        <v>73</v>
      </c>
      <c r="L164" s="4">
        <f>SUM(L156:L163)</f>
        <v>52</v>
      </c>
      <c r="M164" s="7">
        <f>+K164/L164</f>
        <v>1.4038461538461537</v>
      </c>
      <c r="N164" s="4">
        <f>SUM(N156:N163)</f>
        <v>18</v>
      </c>
      <c r="O164" s="4">
        <f>SUM(O156:O163)</f>
        <v>24</v>
      </c>
      <c r="P164" s="4">
        <f>SUM(P156:P163)</f>
        <v>274</v>
      </c>
      <c r="Q164" s="8">
        <f>SUM(R164:Z164)</f>
        <v>1397</v>
      </c>
      <c r="R164" s="9">
        <f>+P164</f>
        <v>274</v>
      </c>
      <c r="S164" s="9">
        <f>+J164*1.7</f>
        <v>258.4</v>
      </c>
      <c r="T164" s="9">
        <f>+K164*3</f>
        <v>219</v>
      </c>
      <c r="U164" s="9">
        <f>+I164*4</f>
        <v>48</v>
      </c>
      <c r="V164" s="9">
        <f>O164*4.4</f>
        <v>105.60000000000001</v>
      </c>
      <c r="W164" s="9">
        <f>+N164*6.5</f>
        <v>117</v>
      </c>
      <c r="X164" s="2">
        <f>IF(E164&lt;0.414,70,IF(E164&lt;0.427,85,IF(E164&lt;0.437,100,IF(E164&lt;0.444,115,IF(E164&lt;0.452,130,IF(E164&lt;0.46,145,IF(E164&lt;0.469,160,IF(E164&lt;0.481,175,190))))))))</f>
        <v>145</v>
      </c>
      <c r="Y164" s="2">
        <f>IF(H164&lt;0.687,70,IF(H164&lt;0.719,85,IF(H164&lt;0.74,100,IF(H164&lt;0.758,115,IF(H164&lt;0.776,130,IF(H164&lt;0.789,145,IF(H164&lt;0.804,160,IF(H164&lt;0.827,175,190))))))))</f>
        <v>115</v>
      </c>
      <c r="Z164" s="2">
        <f>IF(M164&lt;1.15,70,IF(M164&lt;1.29,85,IF(M164&lt;1.4,100,IF(M164&lt;1.5,115,IF(M164&lt;1.59,130,IF(M164&lt;1.72,145,IF(M164&lt;1.89,160,IF(M164&lt;2.09,175,190))))))))</f>
        <v>115</v>
      </c>
    </row>
    <row r="166" spans="1:16" ht="11.25">
      <c r="A166" s="3" t="s">
        <v>190</v>
      </c>
      <c r="B166" s="4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11</v>
      </c>
      <c r="N166" s="4" t="s">
        <v>12</v>
      </c>
      <c r="O166" s="4" t="s">
        <v>13</v>
      </c>
      <c r="P166" s="4" t="s">
        <v>14</v>
      </c>
    </row>
    <row r="167" spans="1:16" ht="11.25">
      <c r="A167" s="5" t="s">
        <v>135</v>
      </c>
      <c r="B167" s="6">
        <v>3</v>
      </c>
      <c r="C167" s="6">
        <v>3</v>
      </c>
      <c r="D167" s="6">
        <v>12</v>
      </c>
      <c r="E167" s="6">
        <v>25</v>
      </c>
      <c r="F167" s="6">
        <v>0</v>
      </c>
      <c r="G167" s="6">
        <v>0</v>
      </c>
      <c r="H167" s="6">
        <v>0</v>
      </c>
      <c r="I167" s="6">
        <v>1</v>
      </c>
      <c r="J167" s="6">
        <v>2</v>
      </c>
      <c r="K167" s="6">
        <v>3</v>
      </c>
      <c r="L167" s="6">
        <v>3</v>
      </c>
      <c r="M167" s="6">
        <v>1</v>
      </c>
      <c r="N167" s="6">
        <v>0</v>
      </c>
      <c r="O167" s="6">
        <v>2</v>
      </c>
      <c r="P167" s="6">
        <v>7</v>
      </c>
    </row>
    <row r="168" spans="1:16" ht="11.25">
      <c r="A168" s="5" t="s">
        <v>136</v>
      </c>
      <c r="B168" s="6">
        <v>3</v>
      </c>
      <c r="C168" s="6">
        <v>19</v>
      </c>
      <c r="D168" s="6">
        <v>38</v>
      </c>
      <c r="E168" s="6">
        <v>50</v>
      </c>
      <c r="F168" s="6">
        <v>10</v>
      </c>
      <c r="G168" s="6">
        <v>15</v>
      </c>
      <c r="H168" s="6">
        <v>66.7</v>
      </c>
      <c r="I168" s="6">
        <v>0</v>
      </c>
      <c r="J168" s="6">
        <v>36</v>
      </c>
      <c r="K168" s="6">
        <v>5</v>
      </c>
      <c r="L168" s="6">
        <v>4</v>
      </c>
      <c r="M168" s="6">
        <v>1.25</v>
      </c>
      <c r="N168" s="6">
        <v>0</v>
      </c>
      <c r="O168" s="6">
        <v>2</v>
      </c>
      <c r="P168" s="6">
        <v>48</v>
      </c>
    </row>
    <row r="169" spans="1:16" ht="11.25">
      <c r="A169" s="5" t="s">
        <v>137</v>
      </c>
      <c r="B169" s="6">
        <v>3</v>
      </c>
      <c r="C169" s="6">
        <v>16</v>
      </c>
      <c r="D169" s="6">
        <v>40</v>
      </c>
      <c r="E169" s="6">
        <v>40</v>
      </c>
      <c r="F169" s="6">
        <v>5</v>
      </c>
      <c r="G169" s="6">
        <v>6</v>
      </c>
      <c r="H169" s="6">
        <v>83.3</v>
      </c>
      <c r="I169" s="6">
        <v>5</v>
      </c>
      <c r="J169" s="6">
        <v>13</v>
      </c>
      <c r="K169" s="6">
        <v>10</v>
      </c>
      <c r="L169" s="6">
        <v>7</v>
      </c>
      <c r="M169" s="6">
        <v>1.429</v>
      </c>
      <c r="N169" s="6">
        <v>2</v>
      </c>
      <c r="O169" s="6">
        <v>4</v>
      </c>
      <c r="P169" s="6">
        <v>42</v>
      </c>
    </row>
    <row r="170" spans="1:16" ht="11.25">
      <c r="A170" s="5" t="s">
        <v>138</v>
      </c>
      <c r="B170" s="6">
        <v>4</v>
      </c>
      <c r="C170" s="6">
        <v>25</v>
      </c>
      <c r="D170" s="6">
        <v>45</v>
      </c>
      <c r="E170" s="6">
        <v>55.6</v>
      </c>
      <c r="F170" s="6">
        <v>5</v>
      </c>
      <c r="G170" s="6">
        <v>11</v>
      </c>
      <c r="H170" s="6">
        <v>45.5</v>
      </c>
      <c r="I170" s="6">
        <v>0</v>
      </c>
      <c r="J170" s="6">
        <v>34</v>
      </c>
      <c r="K170" s="6">
        <v>4</v>
      </c>
      <c r="L170" s="6">
        <v>8</v>
      </c>
      <c r="M170" s="6">
        <v>0.5</v>
      </c>
      <c r="N170" s="6">
        <v>5</v>
      </c>
      <c r="O170" s="6">
        <v>4</v>
      </c>
      <c r="P170" s="6">
        <v>55</v>
      </c>
    </row>
    <row r="171" spans="1:16" ht="11.25">
      <c r="A171" s="5" t="s">
        <v>139</v>
      </c>
      <c r="B171" s="6">
        <v>3</v>
      </c>
      <c r="C171" s="6">
        <v>12</v>
      </c>
      <c r="D171" s="6">
        <v>29</v>
      </c>
      <c r="E171" s="6">
        <v>41.4</v>
      </c>
      <c r="F171" s="6">
        <v>4</v>
      </c>
      <c r="G171" s="6">
        <v>4</v>
      </c>
      <c r="H171" s="6">
        <v>100</v>
      </c>
      <c r="I171" s="6">
        <v>2</v>
      </c>
      <c r="J171" s="6">
        <v>13</v>
      </c>
      <c r="K171" s="6">
        <v>7</v>
      </c>
      <c r="L171" s="6">
        <v>6</v>
      </c>
      <c r="M171" s="6">
        <v>1.167</v>
      </c>
      <c r="N171" s="6">
        <v>6</v>
      </c>
      <c r="O171" s="6">
        <v>6</v>
      </c>
      <c r="P171" s="6">
        <v>30</v>
      </c>
    </row>
    <row r="172" spans="1:16" ht="11.25">
      <c r="A172" s="5" t="s">
        <v>140</v>
      </c>
      <c r="B172" s="6">
        <v>2</v>
      </c>
      <c r="C172" s="6">
        <v>20</v>
      </c>
      <c r="D172" s="6">
        <v>40</v>
      </c>
      <c r="E172" s="6">
        <v>50</v>
      </c>
      <c r="F172" s="6">
        <v>8</v>
      </c>
      <c r="G172" s="6">
        <v>10</v>
      </c>
      <c r="H172" s="6">
        <v>80</v>
      </c>
      <c r="I172" s="6">
        <v>0</v>
      </c>
      <c r="J172" s="6">
        <v>8</v>
      </c>
      <c r="K172" s="6">
        <v>11</v>
      </c>
      <c r="L172" s="6">
        <v>5</v>
      </c>
      <c r="M172" s="6">
        <v>2.2</v>
      </c>
      <c r="N172" s="6">
        <v>1</v>
      </c>
      <c r="O172" s="6">
        <v>1</v>
      </c>
      <c r="P172" s="6">
        <v>48</v>
      </c>
    </row>
    <row r="173" spans="1:16" ht="11.25">
      <c r="A173" s="5" t="s">
        <v>141</v>
      </c>
      <c r="B173" s="6">
        <v>3</v>
      </c>
      <c r="C173" s="6">
        <v>22</v>
      </c>
      <c r="D173" s="6">
        <v>41</v>
      </c>
      <c r="E173" s="6">
        <v>53.7</v>
      </c>
      <c r="F173" s="6">
        <v>11</v>
      </c>
      <c r="G173" s="6">
        <v>18</v>
      </c>
      <c r="H173" s="6">
        <v>61.1</v>
      </c>
      <c r="I173" s="6">
        <v>0</v>
      </c>
      <c r="J173" s="6">
        <v>14</v>
      </c>
      <c r="K173" s="6">
        <v>11</v>
      </c>
      <c r="L173" s="6">
        <v>9</v>
      </c>
      <c r="M173" s="6">
        <v>1.222</v>
      </c>
      <c r="N173" s="6">
        <v>4</v>
      </c>
      <c r="O173" s="6">
        <v>4</v>
      </c>
      <c r="P173" s="6">
        <v>55</v>
      </c>
    </row>
    <row r="174" spans="1:16" ht="11.25">
      <c r="A174" s="5" t="s">
        <v>142</v>
      </c>
      <c r="B174" s="6">
        <v>3</v>
      </c>
      <c r="C174" s="6">
        <v>19</v>
      </c>
      <c r="D174" s="6">
        <v>53</v>
      </c>
      <c r="E174" s="6">
        <v>35.8</v>
      </c>
      <c r="F174" s="6">
        <v>8</v>
      </c>
      <c r="G174" s="6">
        <v>11</v>
      </c>
      <c r="H174" s="6">
        <v>72.7</v>
      </c>
      <c r="I174" s="6">
        <v>9</v>
      </c>
      <c r="J174" s="6">
        <v>7</v>
      </c>
      <c r="K174" s="6">
        <v>9</v>
      </c>
      <c r="L174" s="6">
        <v>5</v>
      </c>
      <c r="M174" s="6">
        <v>1.8</v>
      </c>
      <c r="N174" s="6">
        <v>0</v>
      </c>
      <c r="O174" s="6">
        <v>4</v>
      </c>
      <c r="P174" s="6">
        <v>55</v>
      </c>
    </row>
    <row r="175" spans="1:26" ht="11.25">
      <c r="A175" s="3" t="s">
        <v>203</v>
      </c>
      <c r="B175" s="4">
        <f>SUM(B167:B174)</f>
        <v>24</v>
      </c>
      <c r="C175" s="4">
        <f>SUM(C167:C174)</f>
        <v>136</v>
      </c>
      <c r="D175" s="4">
        <f>SUM(D167:D174)</f>
        <v>298</v>
      </c>
      <c r="E175" s="7">
        <f>+C175/D175</f>
        <v>0.4563758389261745</v>
      </c>
      <c r="F175" s="4">
        <f>SUM(F167:F174)</f>
        <v>51</v>
      </c>
      <c r="G175" s="4">
        <f>SUM(G167:G174)</f>
        <v>75</v>
      </c>
      <c r="H175" s="7">
        <f>+F175/G175</f>
        <v>0.68</v>
      </c>
      <c r="I175" s="4">
        <f>SUM(I167:I174)</f>
        <v>17</v>
      </c>
      <c r="J175" s="4">
        <f>SUM(J167:J174)</f>
        <v>127</v>
      </c>
      <c r="K175" s="4">
        <f>SUM(K167:K174)</f>
        <v>60</v>
      </c>
      <c r="L175" s="4">
        <f>SUM(L167:L174)</f>
        <v>47</v>
      </c>
      <c r="M175" s="7">
        <f>+K175/L175</f>
        <v>1.2765957446808511</v>
      </c>
      <c r="N175" s="4">
        <f>SUM(N167:N174)</f>
        <v>18</v>
      </c>
      <c r="O175" s="4">
        <f>SUM(O167:O174)</f>
        <v>27</v>
      </c>
      <c r="P175" s="4">
        <f>SUM(P167:P174)</f>
        <v>340</v>
      </c>
      <c r="Q175" s="8">
        <f>SUM(R175:Z175)</f>
        <v>1339.7</v>
      </c>
      <c r="R175" s="9">
        <f>+P175</f>
        <v>340</v>
      </c>
      <c r="S175" s="9">
        <f>+J175*1.7</f>
        <v>215.9</v>
      </c>
      <c r="T175" s="9">
        <f>+K175*3</f>
        <v>180</v>
      </c>
      <c r="U175" s="9">
        <f>+I175*4</f>
        <v>68</v>
      </c>
      <c r="V175" s="9">
        <f>O175*4.4</f>
        <v>118.80000000000001</v>
      </c>
      <c r="W175" s="9">
        <f>+N175*6.5</f>
        <v>117</v>
      </c>
      <c r="X175" s="2">
        <f>IF(E175&lt;0.414,70,IF(E175&lt;0.427,85,IF(E175&lt;0.437,100,IF(E175&lt;0.444,115,IF(E175&lt;0.452,130,IF(E175&lt;0.46,145,IF(E175&lt;0.469,160,IF(E175&lt;0.481,175,190))))))))</f>
        <v>145</v>
      </c>
      <c r="Y175" s="2">
        <f>IF(H175&lt;0.687,70,IF(H175&lt;0.719,85,IF(H175&lt;0.74,100,IF(H175&lt;0.758,115,IF(H175&lt;0.776,130,IF(H175&lt;0.789,145,IF(H175&lt;0.804,160,IF(H175&lt;0.827,175,190))))))))</f>
        <v>70</v>
      </c>
      <c r="Z175" s="2">
        <f>IF(M175&lt;1.15,70,IF(M175&lt;1.29,85,IF(M175&lt;1.4,100,IF(M175&lt;1.5,115,IF(M175&lt;1.59,130,IF(M175&lt;1.72,145,IF(M175&lt;1.89,160,IF(M175&lt;2.09,175,190))))))))</f>
        <v>85</v>
      </c>
    </row>
    <row r="177" spans="1:16" ht="11.25">
      <c r="A177" s="3" t="s">
        <v>191</v>
      </c>
      <c r="B177" s="4" t="s">
        <v>0</v>
      </c>
      <c r="C177" s="4" t="s">
        <v>1</v>
      </c>
      <c r="D177" s="4" t="s">
        <v>2</v>
      </c>
      <c r="E177" s="4" t="s">
        <v>3</v>
      </c>
      <c r="F177" s="4" t="s">
        <v>4</v>
      </c>
      <c r="G177" s="4" t="s">
        <v>5</v>
      </c>
      <c r="H177" s="4" t="s">
        <v>6</v>
      </c>
      <c r="I177" s="4" t="s">
        <v>7</v>
      </c>
      <c r="J177" s="4" t="s">
        <v>8</v>
      </c>
      <c r="K177" s="4" t="s">
        <v>9</v>
      </c>
      <c r="L177" s="4" t="s">
        <v>10</v>
      </c>
      <c r="M177" s="4" t="s">
        <v>11</v>
      </c>
      <c r="N177" s="4" t="s">
        <v>12</v>
      </c>
      <c r="O177" s="4" t="s">
        <v>13</v>
      </c>
      <c r="P177" s="4" t="s">
        <v>14</v>
      </c>
    </row>
    <row r="178" spans="1:16" ht="11.25">
      <c r="A178" s="5" t="s">
        <v>143</v>
      </c>
      <c r="B178" s="6">
        <v>3</v>
      </c>
      <c r="C178" s="6">
        <v>20</v>
      </c>
      <c r="D178" s="6">
        <v>38</v>
      </c>
      <c r="E178" s="6">
        <v>52.6</v>
      </c>
      <c r="F178" s="6">
        <v>14</v>
      </c>
      <c r="G178" s="6">
        <v>23</v>
      </c>
      <c r="H178" s="6">
        <v>60.9</v>
      </c>
      <c r="I178" s="6">
        <v>0</v>
      </c>
      <c r="J178" s="6">
        <v>37</v>
      </c>
      <c r="K178" s="6">
        <v>7</v>
      </c>
      <c r="L178" s="6">
        <v>15</v>
      </c>
      <c r="M178" s="6">
        <v>0.467</v>
      </c>
      <c r="N178" s="6">
        <v>8</v>
      </c>
      <c r="O178" s="6">
        <v>2</v>
      </c>
      <c r="P178" s="6">
        <v>54</v>
      </c>
    </row>
    <row r="179" spans="1:16" ht="11.25">
      <c r="A179" s="5" t="s">
        <v>144</v>
      </c>
      <c r="B179" s="6">
        <v>3</v>
      </c>
      <c r="C179" s="6">
        <v>25</v>
      </c>
      <c r="D179" s="6">
        <v>57</v>
      </c>
      <c r="E179" s="6">
        <v>43.9</v>
      </c>
      <c r="F179" s="6">
        <v>13</v>
      </c>
      <c r="G179" s="6">
        <v>15</v>
      </c>
      <c r="H179" s="6">
        <v>86.7</v>
      </c>
      <c r="I179" s="6">
        <v>6</v>
      </c>
      <c r="J179" s="6">
        <v>15</v>
      </c>
      <c r="K179" s="6">
        <v>13</v>
      </c>
      <c r="L179" s="6">
        <v>6</v>
      </c>
      <c r="M179" s="6">
        <v>2.167</v>
      </c>
      <c r="N179" s="6">
        <v>2</v>
      </c>
      <c r="O179" s="6">
        <v>0</v>
      </c>
      <c r="P179" s="6">
        <v>69</v>
      </c>
    </row>
    <row r="180" spans="1:16" ht="11.25">
      <c r="A180" s="5" t="s">
        <v>145</v>
      </c>
      <c r="B180" s="6">
        <v>3</v>
      </c>
      <c r="C180" s="6">
        <v>12</v>
      </c>
      <c r="D180" s="6">
        <v>20</v>
      </c>
      <c r="E180" s="6">
        <v>60</v>
      </c>
      <c r="F180" s="6">
        <v>1</v>
      </c>
      <c r="G180" s="6">
        <v>1</v>
      </c>
      <c r="H180" s="6">
        <v>100</v>
      </c>
      <c r="I180" s="6">
        <v>0</v>
      </c>
      <c r="J180" s="6">
        <v>19</v>
      </c>
      <c r="K180" s="6">
        <v>0</v>
      </c>
      <c r="L180" s="6">
        <v>2</v>
      </c>
      <c r="M180" s="6">
        <v>0</v>
      </c>
      <c r="N180" s="6">
        <v>5</v>
      </c>
      <c r="O180" s="6">
        <v>3</v>
      </c>
      <c r="P180" s="6">
        <v>25</v>
      </c>
    </row>
    <row r="181" spans="1:16" ht="11.25">
      <c r="A181" s="5" t="s">
        <v>146</v>
      </c>
      <c r="B181" s="6">
        <v>3</v>
      </c>
      <c r="C181" s="6">
        <v>6</v>
      </c>
      <c r="D181" s="6">
        <v>19</v>
      </c>
      <c r="E181" s="6">
        <v>31.6</v>
      </c>
      <c r="F181" s="6">
        <v>1</v>
      </c>
      <c r="G181" s="6">
        <v>2</v>
      </c>
      <c r="H181" s="6">
        <v>50</v>
      </c>
      <c r="I181" s="6">
        <v>0</v>
      </c>
      <c r="J181" s="6">
        <v>33</v>
      </c>
      <c r="K181" s="6">
        <v>10</v>
      </c>
      <c r="L181" s="6">
        <v>3</v>
      </c>
      <c r="M181" s="6">
        <v>3.333</v>
      </c>
      <c r="N181" s="6">
        <v>2</v>
      </c>
      <c r="O181" s="6">
        <v>3</v>
      </c>
      <c r="P181" s="6">
        <v>13</v>
      </c>
    </row>
    <row r="182" spans="1:16" ht="11.25">
      <c r="A182" s="5" t="s">
        <v>147</v>
      </c>
      <c r="B182" s="6">
        <v>4</v>
      </c>
      <c r="C182" s="6">
        <v>24</v>
      </c>
      <c r="D182" s="6">
        <v>43</v>
      </c>
      <c r="E182" s="6">
        <v>55.8</v>
      </c>
      <c r="F182" s="6">
        <v>1</v>
      </c>
      <c r="G182" s="6">
        <v>1</v>
      </c>
      <c r="H182" s="6">
        <v>100</v>
      </c>
      <c r="I182" s="6">
        <v>0</v>
      </c>
      <c r="J182" s="6">
        <v>36</v>
      </c>
      <c r="K182" s="6">
        <v>2</v>
      </c>
      <c r="L182" s="6">
        <v>6</v>
      </c>
      <c r="M182" s="6">
        <v>0.333</v>
      </c>
      <c r="N182" s="6">
        <v>13</v>
      </c>
      <c r="O182" s="6">
        <v>4</v>
      </c>
      <c r="P182" s="6">
        <v>49</v>
      </c>
    </row>
    <row r="183" spans="1:16" ht="11.25">
      <c r="A183" s="5" t="s">
        <v>148</v>
      </c>
      <c r="B183" s="6">
        <v>1</v>
      </c>
      <c r="C183" s="6">
        <v>6</v>
      </c>
      <c r="D183" s="6">
        <v>22</v>
      </c>
      <c r="E183" s="6">
        <v>27.3</v>
      </c>
      <c r="F183" s="6">
        <v>4</v>
      </c>
      <c r="G183" s="6">
        <v>6</v>
      </c>
      <c r="H183" s="6">
        <v>66.7</v>
      </c>
      <c r="I183" s="6">
        <v>2</v>
      </c>
      <c r="J183" s="6">
        <v>3</v>
      </c>
      <c r="K183" s="6">
        <v>8</v>
      </c>
      <c r="L183" s="6">
        <v>7</v>
      </c>
      <c r="M183" s="6">
        <v>1.143</v>
      </c>
      <c r="N183" s="6">
        <v>1</v>
      </c>
      <c r="O183" s="6">
        <v>2</v>
      </c>
      <c r="P183" s="6">
        <v>18</v>
      </c>
    </row>
    <row r="184" spans="1:16" ht="11.25">
      <c r="A184" s="5" t="s">
        <v>149</v>
      </c>
      <c r="B184" s="6">
        <v>4</v>
      </c>
      <c r="C184" s="6">
        <v>36</v>
      </c>
      <c r="D184" s="6">
        <v>87</v>
      </c>
      <c r="E184" s="6">
        <v>41.4</v>
      </c>
      <c r="F184" s="6">
        <v>20</v>
      </c>
      <c r="G184" s="6">
        <v>25</v>
      </c>
      <c r="H184" s="6">
        <v>80</v>
      </c>
      <c r="I184" s="6">
        <v>4</v>
      </c>
      <c r="J184" s="6">
        <v>23</v>
      </c>
      <c r="K184" s="6">
        <v>9</v>
      </c>
      <c r="L184" s="6">
        <v>6</v>
      </c>
      <c r="M184" s="6">
        <v>1.5</v>
      </c>
      <c r="N184" s="6">
        <v>1</v>
      </c>
      <c r="O184" s="6">
        <v>4</v>
      </c>
      <c r="P184" s="6">
        <v>96</v>
      </c>
    </row>
    <row r="185" spans="1:16" ht="11.25">
      <c r="A185" s="5" t="s">
        <v>150</v>
      </c>
      <c r="B185" s="6">
        <v>3</v>
      </c>
      <c r="C185" s="6">
        <v>28</v>
      </c>
      <c r="D185" s="6">
        <v>58</v>
      </c>
      <c r="E185" s="6">
        <v>48.3</v>
      </c>
      <c r="F185" s="6">
        <v>22</v>
      </c>
      <c r="G185" s="6">
        <v>23</v>
      </c>
      <c r="H185" s="6">
        <v>95.7</v>
      </c>
      <c r="I185" s="6">
        <v>8</v>
      </c>
      <c r="J185" s="6">
        <v>15</v>
      </c>
      <c r="K185" s="6">
        <v>9</v>
      </c>
      <c r="L185" s="6">
        <v>8</v>
      </c>
      <c r="M185" s="6">
        <v>1.125</v>
      </c>
      <c r="N185" s="6">
        <v>0</v>
      </c>
      <c r="O185" s="6">
        <v>5</v>
      </c>
      <c r="P185" s="6">
        <v>86</v>
      </c>
    </row>
    <row r="186" spans="1:26" ht="11.25">
      <c r="A186" s="3" t="s">
        <v>203</v>
      </c>
      <c r="B186" s="4">
        <f>SUM(B178:B185)</f>
        <v>24</v>
      </c>
      <c r="C186" s="4">
        <f>SUM(C178:C185)</f>
        <v>157</v>
      </c>
      <c r="D186" s="4">
        <f>SUM(D178:D185)</f>
        <v>344</v>
      </c>
      <c r="E186" s="7">
        <f>+C186/D186</f>
        <v>0.4563953488372093</v>
      </c>
      <c r="F186" s="4">
        <f>SUM(F178:F185)</f>
        <v>76</v>
      </c>
      <c r="G186" s="4">
        <f>SUM(G178:G185)</f>
        <v>96</v>
      </c>
      <c r="H186" s="7">
        <f>+F186/G186</f>
        <v>0.7916666666666666</v>
      </c>
      <c r="I186" s="4">
        <f>SUM(I178:I185)</f>
        <v>20</v>
      </c>
      <c r="J186" s="4">
        <f>SUM(J178:J185)</f>
        <v>181</v>
      </c>
      <c r="K186" s="4">
        <f>SUM(K178:K185)</f>
        <v>58</v>
      </c>
      <c r="L186" s="4">
        <f>SUM(L178:L185)</f>
        <v>53</v>
      </c>
      <c r="M186" s="7">
        <f>+K186/L186</f>
        <v>1.0943396226415094</v>
      </c>
      <c r="N186" s="4">
        <f>SUM(N178:N185)</f>
        <v>32</v>
      </c>
      <c r="O186" s="4">
        <f>SUM(O178:O185)</f>
        <v>23</v>
      </c>
      <c r="P186" s="4">
        <f>SUM(P178:P185)</f>
        <v>410</v>
      </c>
      <c r="Q186" s="8">
        <f>SUM(R186:Z186)</f>
        <v>1655.9</v>
      </c>
      <c r="R186" s="9">
        <f>+P186</f>
        <v>410</v>
      </c>
      <c r="S186" s="9">
        <f>+J186*1.7</f>
        <v>307.7</v>
      </c>
      <c r="T186" s="9">
        <f>+K186*3</f>
        <v>174</v>
      </c>
      <c r="U186" s="9">
        <f>+I186*4</f>
        <v>80</v>
      </c>
      <c r="V186" s="9">
        <f>O186*4.4</f>
        <v>101.2</v>
      </c>
      <c r="W186" s="9">
        <f>+N186*6.5</f>
        <v>208</v>
      </c>
      <c r="X186" s="2">
        <f>IF(E186&lt;0.414,70,IF(E186&lt;0.427,85,IF(E186&lt;0.437,100,IF(E186&lt;0.444,115,IF(E186&lt;0.452,130,IF(E186&lt;0.46,145,IF(E186&lt;0.469,160,IF(E186&lt;0.481,175,190))))))))</f>
        <v>145</v>
      </c>
      <c r="Y186" s="2">
        <f>IF(H186&lt;0.687,70,IF(H186&lt;0.719,85,IF(H186&lt;0.74,100,IF(H186&lt;0.758,115,IF(H186&lt;0.776,130,IF(H186&lt;0.789,145,IF(H186&lt;0.804,160,IF(H186&lt;0.827,175,190))))))))</f>
        <v>160</v>
      </c>
      <c r="Z186" s="2">
        <f>IF(M186&lt;1.15,70,IF(M186&lt;1.29,85,IF(M186&lt;1.4,100,IF(M186&lt;1.5,115,IF(M186&lt;1.59,130,IF(M186&lt;1.72,145,IF(M186&lt;1.89,160,IF(M186&lt;2.09,175,190))))))))</f>
        <v>70</v>
      </c>
    </row>
    <row r="188" spans="1:16" ht="11.25">
      <c r="A188" s="3" t="s">
        <v>192</v>
      </c>
      <c r="B188" s="4" t="s">
        <v>0</v>
      </c>
      <c r="C188" s="4" t="s">
        <v>1</v>
      </c>
      <c r="D188" s="4" t="s">
        <v>2</v>
      </c>
      <c r="E188" s="4" t="s">
        <v>3</v>
      </c>
      <c r="F188" s="4" t="s">
        <v>4</v>
      </c>
      <c r="G188" s="4" t="s">
        <v>5</v>
      </c>
      <c r="H188" s="4" t="s">
        <v>6</v>
      </c>
      <c r="I188" s="4" t="s">
        <v>7</v>
      </c>
      <c r="J188" s="4" t="s">
        <v>8</v>
      </c>
      <c r="K188" s="4" t="s">
        <v>9</v>
      </c>
      <c r="L188" s="4" t="s">
        <v>10</v>
      </c>
      <c r="M188" s="4" t="s">
        <v>11</v>
      </c>
      <c r="N188" s="4" t="s">
        <v>12</v>
      </c>
      <c r="O188" s="4" t="s">
        <v>13</v>
      </c>
      <c r="P188" s="4" t="s">
        <v>14</v>
      </c>
    </row>
    <row r="189" spans="1:16" ht="11.25">
      <c r="A189" s="5" t="s">
        <v>151</v>
      </c>
      <c r="B189" s="6">
        <v>2</v>
      </c>
      <c r="C189" s="6">
        <v>19</v>
      </c>
      <c r="D189" s="6">
        <v>39</v>
      </c>
      <c r="E189" s="6">
        <v>48.7</v>
      </c>
      <c r="F189" s="6">
        <v>2</v>
      </c>
      <c r="G189" s="6">
        <v>2</v>
      </c>
      <c r="H189" s="6">
        <v>100</v>
      </c>
      <c r="I189" s="6">
        <v>2</v>
      </c>
      <c r="J189" s="6">
        <v>6</v>
      </c>
      <c r="K189" s="6">
        <v>19</v>
      </c>
      <c r="L189" s="6">
        <v>3</v>
      </c>
      <c r="M189" s="6">
        <v>6.333</v>
      </c>
      <c r="N189" s="6">
        <v>0</v>
      </c>
      <c r="O189" s="6">
        <v>4</v>
      </c>
      <c r="P189" s="6">
        <v>42</v>
      </c>
    </row>
    <row r="190" spans="1:16" ht="11.25">
      <c r="A190" s="5" t="s">
        <v>152</v>
      </c>
      <c r="B190" s="6">
        <v>3</v>
      </c>
      <c r="C190" s="6">
        <v>15</v>
      </c>
      <c r="D190" s="6">
        <v>43</v>
      </c>
      <c r="E190" s="6">
        <v>34.9</v>
      </c>
      <c r="F190" s="6">
        <v>14</v>
      </c>
      <c r="G190" s="6">
        <v>16</v>
      </c>
      <c r="H190" s="6">
        <v>87.5</v>
      </c>
      <c r="I190" s="6">
        <v>0</v>
      </c>
      <c r="J190" s="6">
        <v>7</v>
      </c>
      <c r="K190" s="6">
        <v>16</v>
      </c>
      <c r="L190" s="6">
        <v>7</v>
      </c>
      <c r="M190" s="6">
        <v>2.286</v>
      </c>
      <c r="N190" s="6">
        <v>2</v>
      </c>
      <c r="O190" s="6">
        <v>5</v>
      </c>
      <c r="P190" s="6">
        <v>44</v>
      </c>
    </row>
    <row r="191" spans="1:16" ht="11.25">
      <c r="A191" s="5" t="s">
        <v>153</v>
      </c>
      <c r="B191" s="6">
        <v>4</v>
      </c>
      <c r="C191" s="6">
        <v>10</v>
      </c>
      <c r="D191" s="6">
        <v>31</v>
      </c>
      <c r="E191" s="6">
        <v>32.3</v>
      </c>
      <c r="F191" s="6">
        <v>15</v>
      </c>
      <c r="G191" s="6">
        <v>16</v>
      </c>
      <c r="H191" s="6">
        <v>93.8</v>
      </c>
      <c r="I191" s="6">
        <v>1</v>
      </c>
      <c r="J191" s="6">
        <v>11</v>
      </c>
      <c r="K191" s="6">
        <v>4</v>
      </c>
      <c r="L191" s="6">
        <v>5</v>
      </c>
      <c r="M191" s="6">
        <v>0.8</v>
      </c>
      <c r="N191" s="6">
        <v>2</v>
      </c>
      <c r="O191" s="6">
        <v>2</v>
      </c>
      <c r="P191" s="6">
        <v>36</v>
      </c>
    </row>
    <row r="192" spans="1:16" ht="11.25">
      <c r="A192" s="5" t="s">
        <v>154</v>
      </c>
      <c r="B192" s="6">
        <v>2</v>
      </c>
      <c r="C192" s="6">
        <v>8</v>
      </c>
      <c r="D192" s="6">
        <v>28</v>
      </c>
      <c r="E192" s="6">
        <v>28.6</v>
      </c>
      <c r="F192" s="6">
        <v>12</v>
      </c>
      <c r="G192" s="6">
        <v>15</v>
      </c>
      <c r="H192" s="6">
        <v>80</v>
      </c>
      <c r="I192" s="6">
        <v>1</v>
      </c>
      <c r="J192" s="6">
        <v>8</v>
      </c>
      <c r="K192" s="6">
        <v>12</v>
      </c>
      <c r="L192" s="6">
        <v>3</v>
      </c>
      <c r="M192" s="6">
        <v>4</v>
      </c>
      <c r="N192" s="6">
        <v>0</v>
      </c>
      <c r="O192" s="6">
        <v>1</v>
      </c>
      <c r="P192" s="6">
        <v>29</v>
      </c>
    </row>
    <row r="193" spans="1:16" ht="11.25">
      <c r="A193" s="5" t="s">
        <v>155</v>
      </c>
      <c r="B193" s="6">
        <v>3</v>
      </c>
      <c r="C193" s="6">
        <v>22</v>
      </c>
      <c r="D193" s="6">
        <v>38</v>
      </c>
      <c r="E193" s="6">
        <v>57.9</v>
      </c>
      <c r="F193" s="6">
        <v>21</v>
      </c>
      <c r="G193" s="6">
        <v>42</v>
      </c>
      <c r="H193" s="6">
        <v>50</v>
      </c>
      <c r="I193" s="6">
        <v>0</v>
      </c>
      <c r="J193" s="6">
        <v>39</v>
      </c>
      <c r="K193" s="6">
        <v>8</v>
      </c>
      <c r="L193" s="6">
        <v>8</v>
      </c>
      <c r="M193" s="6">
        <v>1</v>
      </c>
      <c r="N193" s="6">
        <v>6</v>
      </c>
      <c r="O193" s="6">
        <v>0</v>
      </c>
      <c r="P193" s="6">
        <v>65</v>
      </c>
    </row>
    <row r="194" spans="1:16" ht="11.25">
      <c r="A194" s="5" t="s">
        <v>156</v>
      </c>
      <c r="B194" s="6">
        <v>3</v>
      </c>
      <c r="C194" s="6">
        <v>31</v>
      </c>
      <c r="D194" s="6">
        <v>66</v>
      </c>
      <c r="E194" s="6">
        <v>47</v>
      </c>
      <c r="F194" s="6">
        <v>15</v>
      </c>
      <c r="G194" s="6">
        <v>18</v>
      </c>
      <c r="H194" s="6">
        <v>83.3</v>
      </c>
      <c r="I194" s="6">
        <v>0</v>
      </c>
      <c r="J194" s="6">
        <v>31</v>
      </c>
      <c r="K194" s="6">
        <v>7</v>
      </c>
      <c r="L194" s="6">
        <v>10</v>
      </c>
      <c r="M194" s="6">
        <v>0.7</v>
      </c>
      <c r="N194" s="6">
        <v>2</v>
      </c>
      <c r="O194" s="6">
        <v>2</v>
      </c>
      <c r="P194" s="6">
        <v>77</v>
      </c>
    </row>
    <row r="195" spans="1:16" ht="11.25">
      <c r="A195" s="5" t="s">
        <v>157</v>
      </c>
      <c r="B195" s="6">
        <v>3</v>
      </c>
      <c r="C195" s="6">
        <v>11</v>
      </c>
      <c r="D195" s="6">
        <v>23</v>
      </c>
      <c r="E195" s="6">
        <v>47.8</v>
      </c>
      <c r="F195" s="6">
        <v>14</v>
      </c>
      <c r="G195" s="6">
        <v>20</v>
      </c>
      <c r="H195" s="6">
        <v>70</v>
      </c>
      <c r="I195" s="6">
        <v>0</v>
      </c>
      <c r="J195" s="6">
        <v>19</v>
      </c>
      <c r="K195" s="6">
        <v>2</v>
      </c>
      <c r="L195" s="6">
        <v>2</v>
      </c>
      <c r="M195" s="6">
        <v>1</v>
      </c>
      <c r="N195" s="6">
        <v>11</v>
      </c>
      <c r="O195" s="6">
        <v>1</v>
      </c>
      <c r="P195" s="6">
        <v>36</v>
      </c>
    </row>
    <row r="196" spans="1:16" ht="11.25">
      <c r="A196" s="5" t="s">
        <v>158</v>
      </c>
      <c r="B196" s="6">
        <v>3</v>
      </c>
      <c r="C196" s="6">
        <v>11</v>
      </c>
      <c r="D196" s="6">
        <v>35</v>
      </c>
      <c r="E196" s="6">
        <v>31.4</v>
      </c>
      <c r="F196" s="6">
        <v>1</v>
      </c>
      <c r="G196" s="6">
        <v>3</v>
      </c>
      <c r="H196" s="6">
        <v>33.3</v>
      </c>
      <c r="I196" s="6">
        <v>0</v>
      </c>
      <c r="J196" s="6">
        <v>20</v>
      </c>
      <c r="K196" s="6">
        <v>3</v>
      </c>
      <c r="L196" s="6">
        <v>6</v>
      </c>
      <c r="M196" s="6">
        <v>0.5</v>
      </c>
      <c r="N196" s="6">
        <v>1</v>
      </c>
      <c r="O196" s="6">
        <v>2</v>
      </c>
      <c r="P196" s="6">
        <v>23</v>
      </c>
    </row>
    <row r="197" spans="1:26" ht="11.25">
      <c r="A197" s="3" t="s">
        <v>203</v>
      </c>
      <c r="B197" s="4">
        <f>SUM(B189:B196)</f>
        <v>23</v>
      </c>
      <c r="C197" s="4">
        <f>SUM(C189:C196)</f>
        <v>127</v>
      </c>
      <c r="D197" s="4">
        <f>SUM(D189:D196)</f>
        <v>303</v>
      </c>
      <c r="E197" s="7">
        <f>+C197/D197</f>
        <v>0.41914191419141916</v>
      </c>
      <c r="F197" s="4">
        <f>SUM(F189:F196)</f>
        <v>94</v>
      </c>
      <c r="G197" s="4">
        <f>SUM(G189:G196)</f>
        <v>132</v>
      </c>
      <c r="H197" s="7">
        <f>+F197/G197</f>
        <v>0.7121212121212122</v>
      </c>
      <c r="I197" s="4">
        <f>SUM(I189:I196)</f>
        <v>4</v>
      </c>
      <c r="J197" s="4">
        <f>SUM(J189:J196)</f>
        <v>141</v>
      </c>
      <c r="K197" s="4">
        <f>SUM(K189:K196)</f>
        <v>71</v>
      </c>
      <c r="L197" s="4">
        <f>SUM(L189:L196)</f>
        <v>44</v>
      </c>
      <c r="M197" s="7">
        <f>+K197/L197</f>
        <v>1.6136363636363635</v>
      </c>
      <c r="N197" s="4">
        <f>SUM(N189:N196)</f>
        <v>24</v>
      </c>
      <c r="O197" s="4">
        <f>SUM(O189:O196)</f>
        <v>17</v>
      </c>
      <c r="P197" s="4">
        <f>SUM(P189:P196)</f>
        <v>352</v>
      </c>
      <c r="Q197" s="8">
        <f>SUM(R197:Z197)</f>
        <v>1366.5</v>
      </c>
      <c r="R197" s="9">
        <f>+P197</f>
        <v>352</v>
      </c>
      <c r="S197" s="9">
        <f>+J197*1.7</f>
        <v>239.7</v>
      </c>
      <c r="T197" s="9">
        <f>+K197*3</f>
        <v>213</v>
      </c>
      <c r="U197" s="9">
        <f>+I197*4</f>
        <v>16</v>
      </c>
      <c r="V197" s="9">
        <f>O197*4.4</f>
        <v>74.80000000000001</v>
      </c>
      <c r="W197" s="9">
        <f>+N197*6.5</f>
        <v>156</v>
      </c>
      <c r="X197" s="2">
        <f>IF(E197&lt;0.414,70,IF(E197&lt;0.427,85,IF(E197&lt;0.437,100,IF(E197&lt;0.444,115,IF(E197&lt;0.452,130,IF(E197&lt;0.46,145,IF(E197&lt;0.469,160,IF(E197&lt;0.481,175,190))))))))</f>
        <v>85</v>
      </c>
      <c r="Y197" s="2">
        <f>IF(H197&lt;0.687,70,IF(H197&lt;0.719,85,IF(H197&lt;0.74,100,IF(H197&lt;0.758,115,IF(H197&lt;0.776,130,IF(H197&lt;0.789,145,IF(H197&lt;0.804,160,IF(H197&lt;0.827,175,190))))))))</f>
        <v>85</v>
      </c>
      <c r="Z197" s="2">
        <f>IF(M197&lt;1.15,70,IF(M197&lt;1.29,85,IF(M197&lt;1.4,100,IF(M197&lt;1.5,115,IF(M197&lt;1.59,130,IF(M197&lt;1.72,145,IF(M197&lt;1.89,160,IF(M197&lt;2.09,175,190))))))))</f>
        <v>145</v>
      </c>
    </row>
    <row r="199" spans="1:16" ht="11.25">
      <c r="A199" s="3" t="s">
        <v>193</v>
      </c>
      <c r="B199" s="4" t="s">
        <v>0</v>
      </c>
      <c r="C199" s="4" t="s">
        <v>1</v>
      </c>
      <c r="D199" s="4" t="s">
        <v>2</v>
      </c>
      <c r="E199" s="4" t="s">
        <v>3</v>
      </c>
      <c r="F199" s="4" t="s">
        <v>4</v>
      </c>
      <c r="G199" s="4" t="s">
        <v>5</v>
      </c>
      <c r="H199" s="4" t="s">
        <v>6</v>
      </c>
      <c r="I199" s="4" t="s">
        <v>7</v>
      </c>
      <c r="J199" s="4" t="s">
        <v>8</v>
      </c>
      <c r="K199" s="4" t="s">
        <v>9</v>
      </c>
      <c r="L199" s="4" t="s">
        <v>10</v>
      </c>
      <c r="M199" s="4" t="s">
        <v>11</v>
      </c>
      <c r="N199" s="4" t="s">
        <v>12</v>
      </c>
      <c r="O199" s="4" t="s">
        <v>13</v>
      </c>
      <c r="P199" s="4" t="s">
        <v>14</v>
      </c>
    </row>
    <row r="200" spans="1:16" ht="11.25">
      <c r="A200" s="5" t="s">
        <v>159</v>
      </c>
      <c r="B200" s="6">
        <v>3</v>
      </c>
      <c r="C200" s="6">
        <v>10</v>
      </c>
      <c r="D200" s="6">
        <v>31</v>
      </c>
      <c r="E200" s="6">
        <v>32.3</v>
      </c>
      <c r="F200" s="6">
        <v>2</v>
      </c>
      <c r="G200" s="6">
        <v>2</v>
      </c>
      <c r="H200" s="6">
        <v>100</v>
      </c>
      <c r="I200" s="6">
        <v>7</v>
      </c>
      <c r="J200" s="6">
        <v>5</v>
      </c>
      <c r="K200" s="6">
        <v>10</v>
      </c>
      <c r="L200" s="6">
        <v>5</v>
      </c>
      <c r="M200" s="6">
        <v>2</v>
      </c>
      <c r="N200" s="6">
        <v>0</v>
      </c>
      <c r="O200" s="6">
        <v>2</v>
      </c>
      <c r="P200" s="6">
        <v>29</v>
      </c>
    </row>
    <row r="201" spans="1:16" ht="11.25">
      <c r="A201" s="5" t="s">
        <v>160</v>
      </c>
      <c r="B201" s="6">
        <v>3</v>
      </c>
      <c r="C201" s="6">
        <v>14</v>
      </c>
      <c r="D201" s="6">
        <v>29</v>
      </c>
      <c r="E201" s="6">
        <v>48.3</v>
      </c>
      <c r="F201" s="6">
        <v>6</v>
      </c>
      <c r="G201" s="6">
        <v>9</v>
      </c>
      <c r="H201" s="6">
        <v>66.7</v>
      </c>
      <c r="I201" s="6">
        <v>0</v>
      </c>
      <c r="J201" s="6">
        <v>19</v>
      </c>
      <c r="K201" s="6">
        <v>6</v>
      </c>
      <c r="L201" s="6">
        <v>2</v>
      </c>
      <c r="M201" s="6">
        <v>3</v>
      </c>
      <c r="N201" s="6">
        <v>0</v>
      </c>
      <c r="O201" s="6">
        <v>2</v>
      </c>
      <c r="P201" s="6">
        <v>34</v>
      </c>
    </row>
    <row r="202" spans="1:16" ht="11.25">
      <c r="A202" s="5" t="s">
        <v>161</v>
      </c>
      <c r="B202" s="6">
        <v>3</v>
      </c>
      <c r="C202" s="6">
        <v>13</v>
      </c>
      <c r="D202" s="6">
        <v>30</v>
      </c>
      <c r="E202" s="6">
        <v>43.3</v>
      </c>
      <c r="F202" s="6">
        <v>7</v>
      </c>
      <c r="G202" s="6">
        <v>13</v>
      </c>
      <c r="H202" s="6">
        <v>53.8</v>
      </c>
      <c r="I202" s="6">
        <v>0</v>
      </c>
      <c r="J202" s="6">
        <v>22</v>
      </c>
      <c r="K202" s="6">
        <v>4</v>
      </c>
      <c r="L202" s="6">
        <v>1</v>
      </c>
      <c r="M202" s="6">
        <v>4</v>
      </c>
      <c r="N202" s="6">
        <v>4</v>
      </c>
      <c r="O202" s="6">
        <v>0</v>
      </c>
      <c r="P202" s="6">
        <v>33</v>
      </c>
    </row>
    <row r="203" spans="1:16" ht="11.25">
      <c r="A203" s="5" t="s">
        <v>162</v>
      </c>
      <c r="B203" s="6">
        <v>3</v>
      </c>
      <c r="C203" s="6">
        <v>15</v>
      </c>
      <c r="D203" s="6">
        <v>32</v>
      </c>
      <c r="E203" s="6">
        <v>46.9</v>
      </c>
      <c r="F203" s="6">
        <v>5</v>
      </c>
      <c r="G203" s="6">
        <v>8</v>
      </c>
      <c r="H203" s="6">
        <v>62.5</v>
      </c>
      <c r="I203" s="6">
        <v>0</v>
      </c>
      <c r="J203" s="6">
        <v>30</v>
      </c>
      <c r="K203" s="6">
        <v>7</v>
      </c>
      <c r="L203" s="6">
        <v>7</v>
      </c>
      <c r="M203" s="6">
        <v>1</v>
      </c>
      <c r="N203" s="6">
        <v>2</v>
      </c>
      <c r="O203" s="6">
        <v>2</v>
      </c>
      <c r="P203" s="6">
        <v>35</v>
      </c>
    </row>
    <row r="204" spans="1:16" ht="11.25">
      <c r="A204" s="5" t="s">
        <v>163</v>
      </c>
      <c r="B204" s="6">
        <v>4</v>
      </c>
      <c r="C204" s="6">
        <v>22</v>
      </c>
      <c r="D204" s="6">
        <v>48</v>
      </c>
      <c r="E204" s="6">
        <v>45.8</v>
      </c>
      <c r="F204" s="6">
        <v>12</v>
      </c>
      <c r="G204" s="6">
        <v>16</v>
      </c>
      <c r="H204" s="6">
        <v>75</v>
      </c>
      <c r="I204" s="6">
        <v>0</v>
      </c>
      <c r="J204" s="6">
        <v>27</v>
      </c>
      <c r="K204" s="6">
        <v>5</v>
      </c>
      <c r="L204" s="6">
        <v>7</v>
      </c>
      <c r="M204" s="6">
        <v>0.714</v>
      </c>
      <c r="N204" s="6">
        <v>2</v>
      </c>
      <c r="O204" s="6">
        <v>5</v>
      </c>
      <c r="P204" s="6">
        <v>56</v>
      </c>
    </row>
    <row r="205" spans="1:16" ht="11.25">
      <c r="A205" s="5" t="s">
        <v>164</v>
      </c>
      <c r="B205" s="6">
        <v>2</v>
      </c>
      <c r="C205" s="6">
        <v>12</v>
      </c>
      <c r="D205" s="6">
        <v>35</v>
      </c>
      <c r="E205" s="6">
        <v>34.3</v>
      </c>
      <c r="F205" s="6">
        <v>8</v>
      </c>
      <c r="G205" s="6">
        <v>10</v>
      </c>
      <c r="H205" s="6">
        <v>80</v>
      </c>
      <c r="I205" s="6">
        <v>3</v>
      </c>
      <c r="J205" s="6">
        <v>14</v>
      </c>
      <c r="K205" s="6">
        <v>7</v>
      </c>
      <c r="L205" s="6">
        <v>2</v>
      </c>
      <c r="M205" s="6">
        <v>3.5</v>
      </c>
      <c r="N205" s="6">
        <v>1</v>
      </c>
      <c r="O205" s="6">
        <v>1</v>
      </c>
      <c r="P205" s="6">
        <v>35</v>
      </c>
    </row>
    <row r="206" spans="1:16" ht="11.25">
      <c r="A206" s="5" t="s">
        <v>165</v>
      </c>
      <c r="B206" s="6">
        <v>2</v>
      </c>
      <c r="C206" s="6">
        <v>5</v>
      </c>
      <c r="D206" s="6">
        <v>13</v>
      </c>
      <c r="E206" s="6">
        <v>38.5</v>
      </c>
      <c r="F206" s="6">
        <v>2</v>
      </c>
      <c r="G206" s="6">
        <v>4</v>
      </c>
      <c r="H206" s="6">
        <v>50</v>
      </c>
      <c r="I206" s="6">
        <v>0</v>
      </c>
      <c r="J206" s="6">
        <v>8</v>
      </c>
      <c r="K206" s="6">
        <v>3</v>
      </c>
      <c r="L206" s="6">
        <v>0</v>
      </c>
      <c r="M206" s="6">
        <v>0</v>
      </c>
      <c r="N206" s="6">
        <v>0</v>
      </c>
      <c r="O206" s="6">
        <v>4</v>
      </c>
      <c r="P206" s="6">
        <v>12</v>
      </c>
    </row>
    <row r="207" spans="1:16" ht="11.25">
      <c r="A207" s="5" t="s">
        <v>166</v>
      </c>
      <c r="B207" s="6">
        <v>4</v>
      </c>
      <c r="C207" s="6">
        <v>17</v>
      </c>
      <c r="D207" s="6">
        <v>37</v>
      </c>
      <c r="E207" s="6">
        <v>45.9</v>
      </c>
      <c r="F207" s="6">
        <v>3</v>
      </c>
      <c r="G207" s="6">
        <v>4</v>
      </c>
      <c r="H207" s="6">
        <v>75</v>
      </c>
      <c r="I207" s="6">
        <v>8</v>
      </c>
      <c r="J207" s="6">
        <v>17</v>
      </c>
      <c r="K207" s="6">
        <v>10</v>
      </c>
      <c r="L207" s="6">
        <v>9</v>
      </c>
      <c r="M207" s="6">
        <v>1.111</v>
      </c>
      <c r="N207" s="6">
        <v>3</v>
      </c>
      <c r="O207" s="6">
        <v>5</v>
      </c>
      <c r="P207" s="6">
        <v>45</v>
      </c>
    </row>
    <row r="208" spans="1:26" ht="11.25">
      <c r="A208" s="3" t="s">
        <v>203</v>
      </c>
      <c r="B208" s="4">
        <f>SUM(B200:B207)</f>
        <v>24</v>
      </c>
      <c r="C208" s="4">
        <f>SUM(C200:C207)</f>
        <v>108</v>
      </c>
      <c r="D208" s="4">
        <f>SUM(D200:D207)</f>
        <v>255</v>
      </c>
      <c r="E208" s="7">
        <f>+C208/D208</f>
        <v>0.4235294117647059</v>
      </c>
      <c r="F208" s="4">
        <f>SUM(F200:F207)</f>
        <v>45</v>
      </c>
      <c r="G208" s="4">
        <f>SUM(G200:G207)</f>
        <v>66</v>
      </c>
      <c r="H208" s="7">
        <f>+F208/G208</f>
        <v>0.6818181818181818</v>
      </c>
      <c r="I208" s="4">
        <f>SUM(I200:I207)</f>
        <v>18</v>
      </c>
      <c r="J208" s="4">
        <f>SUM(J200:J207)</f>
        <v>142</v>
      </c>
      <c r="K208" s="4">
        <f>SUM(K200:K207)</f>
        <v>52</v>
      </c>
      <c r="L208" s="4">
        <f>SUM(L200:L207)</f>
        <v>33</v>
      </c>
      <c r="M208" s="7">
        <f>+K208/L208</f>
        <v>1.5757575757575757</v>
      </c>
      <c r="N208" s="4">
        <f>SUM(N200:N207)</f>
        <v>12</v>
      </c>
      <c r="O208" s="4">
        <f>SUM(O200:O207)</f>
        <v>21</v>
      </c>
      <c r="P208" s="4">
        <f>SUM(P200:P207)</f>
        <v>279</v>
      </c>
      <c r="Q208" s="8">
        <f>SUM(R208:Z208)</f>
        <v>1203.8</v>
      </c>
      <c r="R208" s="9">
        <f>+P208</f>
        <v>279</v>
      </c>
      <c r="S208" s="9">
        <f>+J208*1.7</f>
        <v>241.4</v>
      </c>
      <c r="T208" s="9">
        <f>+K208*3</f>
        <v>156</v>
      </c>
      <c r="U208" s="9">
        <f>+I208*4</f>
        <v>72</v>
      </c>
      <c r="V208" s="9">
        <f>O208*4.4</f>
        <v>92.4</v>
      </c>
      <c r="W208" s="9">
        <f>+N208*6.5</f>
        <v>78</v>
      </c>
      <c r="X208" s="2">
        <f>IF(E208&lt;0.414,70,IF(E208&lt;0.427,85,IF(E208&lt;0.437,100,IF(E208&lt;0.444,115,IF(E208&lt;0.452,130,IF(E208&lt;0.46,145,IF(E208&lt;0.469,160,IF(E208&lt;0.481,175,190))))))))</f>
        <v>85</v>
      </c>
      <c r="Y208" s="2">
        <f>IF(H208&lt;0.687,70,IF(H208&lt;0.719,85,IF(H208&lt;0.74,100,IF(H208&lt;0.758,115,IF(H208&lt;0.776,130,IF(H208&lt;0.789,145,IF(H208&lt;0.804,160,IF(H208&lt;0.827,175,190))))))))</f>
        <v>70</v>
      </c>
      <c r="Z208" s="2">
        <f>IF(M208&lt;1.15,70,IF(M208&lt;1.29,85,IF(M208&lt;1.4,100,IF(M208&lt;1.5,115,IF(M208&lt;1.59,130,IF(M208&lt;1.72,145,IF(M208&lt;1.89,160,IF(M208&lt;2.09,175,190))))))))</f>
        <v>130</v>
      </c>
    </row>
    <row r="210" spans="1:16" ht="11.25">
      <c r="A210" s="3" t="s">
        <v>194</v>
      </c>
      <c r="B210" s="4" t="s">
        <v>0</v>
      </c>
      <c r="C210" s="4" t="s">
        <v>1</v>
      </c>
      <c r="D210" s="4" t="s">
        <v>2</v>
      </c>
      <c r="E210" s="4" t="s">
        <v>3</v>
      </c>
      <c r="F210" s="4" t="s">
        <v>4</v>
      </c>
      <c r="G210" s="4" t="s">
        <v>5</v>
      </c>
      <c r="H210" s="4" t="s">
        <v>6</v>
      </c>
      <c r="I210" s="4" t="s">
        <v>7</v>
      </c>
      <c r="J210" s="4" t="s">
        <v>8</v>
      </c>
      <c r="K210" s="4" t="s">
        <v>9</v>
      </c>
      <c r="L210" s="4" t="s">
        <v>10</v>
      </c>
      <c r="M210" s="4" t="s">
        <v>11</v>
      </c>
      <c r="N210" s="4" t="s">
        <v>12</v>
      </c>
      <c r="O210" s="4" t="s">
        <v>13</v>
      </c>
      <c r="P210" s="4" t="s">
        <v>14</v>
      </c>
    </row>
    <row r="211" spans="1:16" ht="11.25">
      <c r="A211" s="5" t="s">
        <v>167</v>
      </c>
      <c r="B211" s="6">
        <v>3</v>
      </c>
      <c r="C211" s="6">
        <v>19</v>
      </c>
      <c r="D211" s="6">
        <v>60</v>
      </c>
      <c r="E211" s="6">
        <v>31.7</v>
      </c>
      <c r="F211" s="6">
        <v>12</v>
      </c>
      <c r="G211" s="6">
        <v>14</v>
      </c>
      <c r="H211" s="6">
        <v>85.7</v>
      </c>
      <c r="I211" s="6">
        <v>3</v>
      </c>
      <c r="J211" s="6">
        <v>20</v>
      </c>
      <c r="K211" s="6">
        <v>5</v>
      </c>
      <c r="L211" s="6">
        <v>11</v>
      </c>
      <c r="M211" s="6">
        <v>0.455</v>
      </c>
      <c r="N211" s="6">
        <v>2</v>
      </c>
      <c r="O211" s="6">
        <v>5</v>
      </c>
      <c r="P211" s="6">
        <v>53</v>
      </c>
    </row>
    <row r="212" spans="1:16" ht="11.25">
      <c r="A212" s="5" t="s">
        <v>168</v>
      </c>
      <c r="B212" s="6">
        <v>5</v>
      </c>
      <c r="C212" s="6">
        <v>21</v>
      </c>
      <c r="D212" s="6">
        <v>47</v>
      </c>
      <c r="E212" s="6">
        <v>44.7</v>
      </c>
      <c r="F212" s="6">
        <v>9</v>
      </c>
      <c r="G212" s="6">
        <v>10</v>
      </c>
      <c r="H212" s="6">
        <v>90</v>
      </c>
      <c r="I212" s="6">
        <v>2</v>
      </c>
      <c r="J212" s="6">
        <v>13</v>
      </c>
      <c r="K212" s="6">
        <v>21</v>
      </c>
      <c r="L212" s="6">
        <v>6</v>
      </c>
      <c r="M212" s="6">
        <v>3.5</v>
      </c>
      <c r="N212" s="6">
        <v>1</v>
      </c>
      <c r="O212" s="6">
        <v>7</v>
      </c>
      <c r="P212" s="6">
        <v>53</v>
      </c>
    </row>
    <row r="213" spans="1:16" ht="11.25">
      <c r="A213" s="5" t="s">
        <v>169</v>
      </c>
      <c r="B213" s="6">
        <v>4</v>
      </c>
      <c r="C213" s="6">
        <v>25</v>
      </c>
      <c r="D213" s="6">
        <v>54</v>
      </c>
      <c r="E213" s="6">
        <v>46.3</v>
      </c>
      <c r="F213" s="6">
        <v>24</v>
      </c>
      <c r="G213" s="6">
        <v>25</v>
      </c>
      <c r="H213" s="6">
        <v>96</v>
      </c>
      <c r="I213" s="6">
        <v>0</v>
      </c>
      <c r="J213" s="6">
        <v>27</v>
      </c>
      <c r="K213" s="6">
        <v>8</v>
      </c>
      <c r="L213" s="6">
        <v>5</v>
      </c>
      <c r="M213" s="6">
        <v>1.6</v>
      </c>
      <c r="N213" s="6">
        <v>1</v>
      </c>
      <c r="O213" s="6">
        <v>3</v>
      </c>
      <c r="P213" s="6">
        <v>74</v>
      </c>
    </row>
    <row r="214" spans="1:16" ht="11.25">
      <c r="A214" s="5" t="s">
        <v>170</v>
      </c>
      <c r="B214" s="6">
        <v>3</v>
      </c>
      <c r="C214" s="6">
        <v>25</v>
      </c>
      <c r="D214" s="6">
        <v>41</v>
      </c>
      <c r="E214" s="6">
        <v>61</v>
      </c>
      <c r="F214" s="6">
        <v>3</v>
      </c>
      <c r="G214" s="6">
        <v>6</v>
      </c>
      <c r="H214" s="6">
        <v>50</v>
      </c>
      <c r="I214" s="6">
        <v>0</v>
      </c>
      <c r="J214" s="6">
        <v>27</v>
      </c>
      <c r="K214" s="6">
        <v>9</v>
      </c>
      <c r="L214" s="6">
        <v>11</v>
      </c>
      <c r="M214" s="6">
        <v>0.818</v>
      </c>
      <c r="N214" s="6">
        <v>3</v>
      </c>
      <c r="O214" s="6">
        <v>7</v>
      </c>
      <c r="P214" s="6">
        <v>53</v>
      </c>
    </row>
    <row r="215" spans="1:16" ht="11.25">
      <c r="A215" s="5" t="s">
        <v>171</v>
      </c>
      <c r="B215" s="6">
        <v>3</v>
      </c>
      <c r="C215" s="6">
        <v>18</v>
      </c>
      <c r="D215" s="6">
        <v>40</v>
      </c>
      <c r="E215" s="6">
        <v>45</v>
      </c>
      <c r="F215" s="6">
        <v>18</v>
      </c>
      <c r="G215" s="6">
        <v>20</v>
      </c>
      <c r="H215" s="6">
        <v>90</v>
      </c>
      <c r="I215" s="6">
        <v>1</v>
      </c>
      <c r="J215" s="6">
        <v>9</v>
      </c>
      <c r="K215" s="6">
        <v>16</v>
      </c>
      <c r="L215" s="6">
        <v>12</v>
      </c>
      <c r="M215" s="6">
        <v>1.333</v>
      </c>
      <c r="N215" s="6">
        <v>0</v>
      </c>
      <c r="O215" s="6">
        <v>5</v>
      </c>
      <c r="P215" s="6">
        <v>55</v>
      </c>
    </row>
    <row r="216" spans="1:16" ht="11.25">
      <c r="A216" s="5" t="s">
        <v>172</v>
      </c>
      <c r="B216" s="6">
        <v>3</v>
      </c>
      <c r="C216" s="6">
        <v>12</v>
      </c>
      <c r="D216" s="6">
        <v>26</v>
      </c>
      <c r="E216" s="6">
        <v>46.2</v>
      </c>
      <c r="F216" s="6">
        <v>11</v>
      </c>
      <c r="G216" s="6">
        <v>12</v>
      </c>
      <c r="H216" s="6">
        <v>91.7</v>
      </c>
      <c r="I216" s="6">
        <v>0</v>
      </c>
      <c r="J216" s="6">
        <v>23</v>
      </c>
      <c r="K216" s="6">
        <v>6</v>
      </c>
      <c r="L216" s="6">
        <v>6</v>
      </c>
      <c r="M216" s="6">
        <v>1</v>
      </c>
      <c r="N216" s="6">
        <v>5</v>
      </c>
      <c r="O216" s="6">
        <v>2</v>
      </c>
      <c r="P216" s="6">
        <v>35</v>
      </c>
    </row>
    <row r="217" spans="1:16" ht="11.25">
      <c r="A217" s="5" t="s">
        <v>173</v>
      </c>
      <c r="B217" s="6">
        <v>4</v>
      </c>
      <c r="C217" s="6">
        <v>14</v>
      </c>
      <c r="D217" s="6">
        <v>27</v>
      </c>
      <c r="E217" s="6">
        <v>51.9</v>
      </c>
      <c r="F217" s="6">
        <v>8</v>
      </c>
      <c r="G217" s="6">
        <v>9</v>
      </c>
      <c r="H217" s="6">
        <v>88.9</v>
      </c>
      <c r="I217" s="6">
        <v>0</v>
      </c>
      <c r="J217" s="6">
        <v>37</v>
      </c>
      <c r="K217" s="6">
        <v>4</v>
      </c>
      <c r="L217" s="6">
        <v>8</v>
      </c>
      <c r="M217" s="6">
        <v>0.5</v>
      </c>
      <c r="N217" s="6">
        <v>10</v>
      </c>
      <c r="O217" s="6">
        <v>1</v>
      </c>
      <c r="P217" s="6">
        <v>36</v>
      </c>
    </row>
    <row r="218" spans="1:16" ht="11.25">
      <c r="A218" s="5" t="s">
        <v>174</v>
      </c>
      <c r="B218" s="6">
        <v>3</v>
      </c>
      <c r="C218" s="6">
        <v>12</v>
      </c>
      <c r="D218" s="6">
        <v>39</v>
      </c>
      <c r="E218" s="6">
        <v>30.8</v>
      </c>
      <c r="F218" s="6">
        <v>8</v>
      </c>
      <c r="G218" s="6">
        <v>8</v>
      </c>
      <c r="H218" s="6">
        <v>100</v>
      </c>
      <c r="I218" s="6">
        <v>2</v>
      </c>
      <c r="J218" s="6">
        <v>12</v>
      </c>
      <c r="K218" s="6">
        <v>24</v>
      </c>
      <c r="L218" s="6">
        <v>11</v>
      </c>
      <c r="M218" s="6">
        <v>2.182</v>
      </c>
      <c r="N218" s="6">
        <v>4</v>
      </c>
      <c r="O218" s="6">
        <v>2</v>
      </c>
      <c r="P218" s="6">
        <v>34</v>
      </c>
    </row>
    <row r="219" spans="1:26" ht="11.25">
      <c r="A219" s="3" t="s">
        <v>203</v>
      </c>
      <c r="B219" s="4">
        <f>SUM(B211:B218)</f>
        <v>28</v>
      </c>
      <c r="C219" s="4">
        <f>SUM(C211:C218)</f>
        <v>146</v>
      </c>
      <c r="D219" s="4">
        <f>SUM(D211:D218)</f>
        <v>334</v>
      </c>
      <c r="E219" s="7">
        <f>+C219/D219</f>
        <v>0.437125748502994</v>
      </c>
      <c r="F219" s="4">
        <f>SUM(F211:F218)</f>
        <v>93</v>
      </c>
      <c r="G219" s="4">
        <f>SUM(G211:G218)</f>
        <v>104</v>
      </c>
      <c r="H219" s="7">
        <f>+F219/G219</f>
        <v>0.8942307692307693</v>
      </c>
      <c r="I219" s="4">
        <f>SUM(I211:I218)</f>
        <v>8</v>
      </c>
      <c r="J219" s="4">
        <f>SUM(J211:J218)</f>
        <v>168</v>
      </c>
      <c r="K219" s="4">
        <f>SUM(K211:K218)</f>
        <v>93</v>
      </c>
      <c r="L219" s="4">
        <f>SUM(L211:L218)</f>
        <v>70</v>
      </c>
      <c r="M219" s="7">
        <f>+K219/L219</f>
        <v>1.3285714285714285</v>
      </c>
      <c r="N219" s="4">
        <f>SUM(N211:N218)</f>
        <v>26</v>
      </c>
      <c r="O219" s="4">
        <f>SUM(O211:O218)</f>
        <v>32</v>
      </c>
      <c r="P219" s="4">
        <f>SUM(P211:P218)</f>
        <v>393</v>
      </c>
      <c r="Q219" s="8">
        <f>SUM(R219:Z219)</f>
        <v>1704.3999999999999</v>
      </c>
      <c r="R219" s="9">
        <f>+P219</f>
        <v>393</v>
      </c>
      <c r="S219" s="9">
        <f>+J219*1.7</f>
        <v>285.59999999999997</v>
      </c>
      <c r="T219" s="9">
        <f>+K219*3</f>
        <v>279</v>
      </c>
      <c r="U219" s="9">
        <f>+I219*4</f>
        <v>32</v>
      </c>
      <c r="V219" s="9">
        <f>O219*4.4</f>
        <v>140.8</v>
      </c>
      <c r="W219" s="9">
        <f>+N219*6.5</f>
        <v>169</v>
      </c>
      <c r="X219" s="2">
        <f>IF(E219&lt;0.414,70,IF(E219&lt;0.427,85,IF(E219&lt;0.437,100,IF(E219&lt;0.444,115,IF(E219&lt;0.452,130,IF(E219&lt;0.46,145,IF(E219&lt;0.469,160,IF(E219&lt;0.481,175,190))))))))</f>
        <v>115</v>
      </c>
      <c r="Y219" s="2">
        <f>IF(H219&lt;0.687,70,IF(H219&lt;0.719,85,IF(H219&lt;0.74,100,IF(H219&lt;0.758,115,IF(H219&lt;0.776,130,IF(H219&lt;0.789,145,IF(H219&lt;0.804,160,IF(H219&lt;0.827,175,190))))))))</f>
        <v>190</v>
      </c>
      <c r="Z219" s="2">
        <f>IF(M219&lt;1.15,70,IF(M219&lt;1.29,85,IF(M219&lt;1.4,100,IF(M219&lt;1.5,115,IF(M219&lt;1.59,130,IF(M219&lt;1.72,145,IF(M219&lt;1.89,160,IF(M219&lt;2.09,175,190))))))))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created xsi:type="dcterms:W3CDTF">2003-12-15T15:21:46Z</dcterms:created>
  <dcterms:modified xsi:type="dcterms:W3CDTF">2003-12-15T16:00:32Z</dcterms:modified>
  <cp:category/>
  <cp:version/>
  <cp:contentType/>
  <cp:contentStatus/>
</cp:coreProperties>
</file>