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55" windowHeight="7935" activeTab="1"/>
  </bookViews>
  <sheets>
    <sheet name="factor" sheetId="1" r:id="rId1"/>
    <sheet name="team" sheetId="2" r:id="rId2"/>
    <sheet name="players" sheetId="3" r:id="rId3"/>
    <sheet name="orig" sheetId="4" r:id="rId4"/>
  </sheets>
  <definedNames/>
  <calcPr fullCalcOnLoad="1"/>
</workbook>
</file>

<file path=xl/sharedStrings.xml><?xml version="1.0" encoding="utf-8"?>
<sst xmlns="http://schemas.openxmlformats.org/spreadsheetml/2006/main" count="1124" uniqueCount="244">
  <si>
    <t>Bare-ass Circus Midgets Players Period 22 Fantasy Stats Stats</t>
  </si>
  <si>
    <t>Player</t>
  </si>
  <si>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</si>
  <si>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</si>
  <si>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</si>
  <si>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</si>
  <si>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</si>
  <si>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</si>
  <si>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</si>
  <si>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</si>
  <si>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</si>
  <si>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</si>
  <si>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</si>
  <si>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</si>
  <si>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</si>
  <si>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</si>
  <si>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</si>
  <si>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FPTS</t>
  </si>
  <si>
    <t>Brand, Elton F LAC</t>
  </si>
  <si>
    <t>Stoudamire, Damon G POR</t>
  </si>
  <si>
    <t>Terry, Jason G DAL</t>
  </si>
  <si>
    <t>Nene,  F DEN</t>
  </si>
  <si>
    <t>Hinrich, Kirk G CHI</t>
  </si>
  <si>
    <t>Walker, Antoine F BOS</t>
  </si>
  <si>
    <t>Robinson, Clifford C NJ</t>
  </si>
  <si>
    <t>Claxton, Speedy G NO</t>
  </si>
  <si>
    <t>Chums Champs Players Period 22 Fantasy Stats Stats</t>
  </si>
  <si>
    <t>Camby, Marcus C DEN</t>
  </si>
  <si>
    <t>Hughes, Larry G WAS</t>
  </si>
  <si>
    <t>Crawford, Jamal G NY</t>
  </si>
  <si>
    <t>Hamilton, Richard G DET</t>
  </si>
  <si>
    <t>Chandler, Tyson C CHI</t>
  </si>
  <si>
    <t>Sprewell, Latrell F MIN</t>
  </si>
  <si>
    <t>McDyess, Antonio F DET</t>
  </si>
  <si>
    <t>Mohammed, Nazr C SA</t>
  </si>
  <si>
    <t>Fat Watters Players Period 22 Fantasy Stats Stats</t>
  </si>
  <si>
    <t>Iverson, Allen G PHI</t>
  </si>
  <si>
    <t>Marion, Shawn F PHO</t>
  </si>
  <si>
    <t>Ilgauskas, Zydrunas C CLE</t>
  </si>
  <si>
    <t>Hill, Grant F ORL</t>
  </si>
  <si>
    <t>Dunleavy, Mike G GS</t>
  </si>
  <si>
    <t>Skinner, Brian F SAC</t>
  </si>
  <si>
    <t>Mason, Desmond F MIL</t>
  </si>
  <si>
    <t>Harrington, Al F ATL</t>
  </si>
  <si>
    <t>Five Times Dope Players Period 22 Fantasy Stats Stats</t>
  </si>
  <si>
    <t>James, LeBron F CLE</t>
  </si>
  <si>
    <t>Gordon, Ben G CHI</t>
  </si>
  <si>
    <t>Anthony, Carmelo F DEN</t>
  </si>
  <si>
    <t>Miller, Reggie G IND</t>
  </si>
  <si>
    <t>Gugliotta, Tom F ATL</t>
  </si>
  <si>
    <t>Foyle, Adonal C GS</t>
  </si>
  <si>
    <t>Najera, Eduardo F DEN</t>
  </si>
  <si>
    <t>Duhon, Chris G CHI</t>
  </si>
  <si>
    <t>Flaming Cajones Players Period 22 Fantasy Stats Stats</t>
  </si>
  <si>
    <t>Gooden, Drew F CLE</t>
  </si>
  <si>
    <t>Knight, Brevin G CHA</t>
  </si>
  <si>
    <t>Parker, Tony G SA</t>
  </si>
  <si>
    <t>Telfair, Sebastian G POR</t>
  </si>
  <si>
    <t>Davis, Antonio F CHI</t>
  </si>
  <si>
    <t>Dickau, Dan G NO</t>
  </si>
  <si>
    <t>Stoudemire, Amare F PHO</t>
  </si>
  <si>
    <t>Croshere, Austin F IND</t>
  </si>
  <si>
    <t>HomeFries a la Gravy Players Period 22 Fantasy Stats Stats</t>
  </si>
  <si>
    <t>McGrady, Tracy G HOU</t>
  </si>
  <si>
    <t>Bryant, Kobe G LAL</t>
  </si>
  <si>
    <t>Battier, Shane G MEM</t>
  </si>
  <si>
    <t>Okafor, Emeka F CHA</t>
  </si>
  <si>
    <t>Okur, Mehmet F UTA</t>
  </si>
  <si>
    <t>Atkins, Chucky G LAL</t>
  </si>
  <si>
    <t>Finley, Michael G DAL</t>
  </si>
  <si>
    <t>Brown, P.J. F NO</t>
  </si>
  <si>
    <t>Miles, Darius F POR</t>
  </si>
  <si>
    <t>Hounder Pounders Players Period 22 Fantasy Stats Stats</t>
  </si>
  <si>
    <t>Wells, Bonzi G MEM</t>
  </si>
  <si>
    <t>Iguodala, Andre F PHI</t>
  </si>
  <si>
    <t>Maggette, Corey F LAC</t>
  </si>
  <si>
    <t>Thomas, Tim F NY</t>
  </si>
  <si>
    <t>Kaman, Chris C LAC</t>
  </si>
  <si>
    <t>Allen, Tony G BOS</t>
  </si>
  <si>
    <t>Pietrus, Mickael G GS</t>
  </si>
  <si>
    <t>West, Delonte G BOS</t>
  </si>
  <si>
    <t>Posey, James G MEM</t>
  </si>
  <si>
    <t>Impossible Dream Players Period 22 Fantasy Stats Stats</t>
  </si>
  <si>
    <t>Davis, Baron G GS</t>
  </si>
  <si>
    <t>Wallace, Ben F DET</t>
  </si>
  <si>
    <t>Abdur-Rahim, Shareef F POR</t>
  </si>
  <si>
    <t>Ginobili, Manu G SA</t>
  </si>
  <si>
    <t>Nocioni, Andres F CHI</t>
  </si>
  <si>
    <t>Barry, Jon G HOU</t>
  </si>
  <si>
    <t>Williamson, Corliss F SAC</t>
  </si>
  <si>
    <t>Mourning, Alonzo C MIA</t>
  </si>
  <si>
    <t>Jewish Hoops Heroes Players Period 22 Fantasy Stats Stats</t>
  </si>
  <si>
    <t>Marbury, Stephon G NY</t>
  </si>
  <si>
    <t>Nowitzki, Dirk F DAL</t>
  </si>
  <si>
    <t>Stojakovic, Peja F SAC</t>
  </si>
  <si>
    <t>Ridnour, Luke G SEA</t>
  </si>
  <si>
    <t>McInnis, Jeff G CLE</t>
  </si>
  <si>
    <t>Varejao, Anderson F CLE</t>
  </si>
  <si>
    <t>Jones, Jumaine F LAL</t>
  </si>
  <si>
    <t>Simmons, Bobby G LAC</t>
  </si>
  <si>
    <t>Lewis, Rashard F SEA</t>
  </si>
  <si>
    <t>Lampshade Dogs Players Period 22 Fantasy Stats Stats</t>
  </si>
  <si>
    <t>Johnson, Joe G PHO</t>
  </si>
  <si>
    <t>Gasol, Pau F MEM</t>
  </si>
  <si>
    <t>Marshall, Donyell F TOR</t>
  </si>
  <si>
    <t>Alston, Rafer G TOR</t>
  </si>
  <si>
    <t>Williams, Maurice G MIL</t>
  </si>
  <si>
    <t>LaFrentz, Raef C BOS</t>
  </si>
  <si>
    <t>Williams, Jason G MEM</t>
  </si>
  <si>
    <t>Giricek, Gordan G UTA</t>
  </si>
  <si>
    <t>Nachbar, Bostjan F NO</t>
  </si>
  <si>
    <t>PCHS Players Period 22 Fantasy Stats Stats</t>
  </si>
  <si>
    <t>Childress, Josh F ATL</t>
  </si>
  <si>
    <t>Evans, Reggie F SEA</t>
  </si>
  <si>
    <t>Brezec, Primoz F CHA</t>
  </si>
  <si>
    <t>Harris, Devin G DAL</t>
  </si>
  <si>
    <t>Magloire, Jamaal C NO</t>
  </si>
  <si>
    <t>Barry, Brent G SA</t>
  </si>
  <si>
    <t>Snyder, Kirk G UTA</t>
  </si>
  <si>
    <t>Delfino, Carlos G DET</t>
  </si>
  <si>
    <t>Repeat Offenders Players Period 22 Fantasy Stats Stats</t>
  </si>
  <si>
    <t>Arenas, Gilbert G WAS</t>
  </si>
  <si>
    <t>Przybilla, Joel C POR</t>
  </si>
  <si>
    <t>Murphy, Troy F GS</t>
  </si>
  <si>
    <t>Jaric, Marko G LAC</t>
  </si>
  <si>
    <t>Jones, Damon G MIA</t>
  </si>
  <si>
    <t>Ming, Yao C HOU</t>
  </si>
  <si>
    <t>Korver, Kyle F PHI</t>
  </si>
  <si>
    <t>Griffin, Eddie F MIN</t>
  </si>
  <si>
    <t>Krstic, Nenad F NJ</t>
  </si>
  <si>
    <t>Rocky Dennis Express Players Period 22 Fantasy Stats Stats</t>
  </si>
  <si>
    <t>Kidd, Jason G NJ</t>
  </si>
  <si>
    <t>Pierce, Paul F BOS</t>
  </si>
  <si>
    <t>Miller, Andre G DEN</t>
  </si>
  <si>
    <t>Peterson, Morris F TOR</t>
  </si>
  <si>
    <t>Prince, Tayshaun F DET</t>
  </si>
  <si>
    <t>Butler, Caron F LAL</t>
  </si>
  <si>
    <t>Wesley, David G HOU</t>
  </si>
  <si>
    <t>Gadzuric, Dan C MIL</t>
  </si>
  <si>
    <t>Nelson, Jameer G ORL</t>
  </si>
  <si>
    <t>Roy-Als with Cheese Players Period 22 Fantasy Stats Stats</t>
  </si>
  <si>
    <t>Thomas, Kenny F SAC</t>
  </si>
  <si>
    <t>Garnett, Kevin F MIN</t>
  </si>
  <si>
    <t>Johnson, Anthony G IND</t>
  </si>
  <si>
    <t>Smith, Josh F ATL</t>
  </si>
  <si>
    <t>Thomas, Etan C WAS</t>
  </si>
  <si>
    <t>Van Horn, Keith F DAL</t>
  </si>
  <si>
    <t>Delk, Tony G ATL</t>
  </si>
  <si>
    <t>Cardinal, Brian F MEM</t>
  </si>
  <si>
    <t>Daniels, Marquis G DAL</t>
  </si>
  <si>
    <t>Runnin Toilets Players Period 22 Fantasy Stats Stats</t>
  </si>
  <si>
    <t>Howard, Dwight F ORL</t>
  </si>
  <si>
    <t>Mobley, Cuttino G SAC</t>
  </si>
  <si>
    <t>Richardson, Quentin G PHO</t>
  </si>
  <si>
    <t>Allen, Ray G SEA</t>
  </si>
  <si>
    <t>Miller, Mike F MEM</t>
  </si>
  <si>
    <t>Webber, Chris F PHI</t>
  </si>
  <si>
    <t>Jones, Eddie G MIA</t>
  </si>
  <si>
    <t>Curry, Eddy F CHI</t>
  </si>
  <si>
    <t>Strobelite Honeys Players Period 22 Fantasy Stats Stats</t>
  </si>
  <si>
    <t>Bibby, Mike G SAC</t>
  </si>
  <si>
    <t>Wade, Dwyane G MIA</t>
  </si>
  <si>
    <t>Richardson, Jason G GS</t>
  </si>
  <si>
    <t>Jackson, Stephen G IND</t>
  </si>
  <si>
    <t>Wilkins, Damien F SEA</t>
  </si>
  <si>
    <t>Sura, Bob G HOU</t>
  </si>
  <si>
    <t>Lue, Tyronn G ATL</t>
  </si>
  <si>
    <t>Collins, Jason C NJ</t>
  </si>
  <si>
    <t>Swift, Stromile C MEM</t>
  </si>
  <si>
    <t>Super Padz Players Period 22 Fantasy Stats Stats</t>
  </si>
  <si>
    <t>Carter, Vince G NJ</t>
  </si>
  <si>
    <t>Wallace, Rasheed F DET</t>
  </si>
  <si>
    <t>Dalembert, Samuel C PHI</t>
  </si>
  <si>
    <t>Wallace, Gerald F CHA</t>
  </si>
  <si>
    <t>Redd, Michael G MIL</t>
  </si>
  <si>
    <t>Smith, Joe F MIL</t>
  </si>
  <si>
    <t>Jones, Fred G IND</t>
  </si>
  <si>
    <t>Blount, Mark C BOS</t>
  </si>
  <si>
    <t>Talking Goats Players Period 22 Fantasy Stats Stats</t>
  </si>
  <si>
    <t>Nash, Steve G PHO</t>
  </si>
  <si>
    <t>O'Neal, Shaquille C MIA</t>
  </si>
  <si>
    <t>Thomas, Kurt F NY</t>
  </si>
  <si>
    <t>Rose, Jalen F TOR</t>
  </si>
  <si>
    <t>Murray, Ronald G SEA</t>
  </si>
  <si>
    <t>Sweetney, Michael F NY</t>
  </si>
  <si>
    <t>Haywood, Brendan C WAS</t>
  </si>
  <si>
    <t>Butler, Rasual F MIA</t>
  </si>
  <si>
    <t>Toes Players Period 22 Fantasy Stats Stats</t>
  </si>
  <si>
    <t>Bosh, Chris F TOR</t>
  </si>
  <si>
    <t>Howard, Josh F DAL</t>
  </si>
  <si>
    <t>Livingston, Shaun G LAC</t>
  </si>
  <si>
    <t>Jeffries, Jared F WAS</t>
  </si>
  <si>
    <t>Snow, Eric G CLE</t>
  </si>
  <si>
    <t>Smith, J.R. G NO</t>
  </si>
  <si>
    <t>Foster, Jeff C IND</t>
  </si>
  <si>
    <t>Ariza, Trevor F NY</t>
  </si>
  <si>
    <t>White-trash Wife-beaters Players Period 22 Fantasy Stats Stats</t>
  </si>
  <si>
    <t>Billups, Chauncey G DET</t>
  </si>
  <si>
    <t>Stevenson, DeShawn G ORL</t>
  </si>
  <si>
    <t>Fisher, Derek G GS</t>
  </si>
  <si>
    <t>Harpring, Matt F UTA</t>
  </si>
  <si>
    <t>Jackson, Jim F PHO</t>
  </si>
  <si>
    <t>Wright, Lorenzen C MEM</t>
  </si>
  <si>
    <t>Ratliff, Theo C POR</t>
  </si>
  <si>
    <t>Martin, Kenyon F DEN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</si>
  <si>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</si>
  <si>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</si>
  <si>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</si>
  <si>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</si>
  <si>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</si>
  <si>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</si>
  <si>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</si>
  <si>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</si>
  <si>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</si>
  <si>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</si>
  <si>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</si>
  <si>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</si>
  <si>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Rocky Dennis Express</t>
  </si>
  <si>
    <t>Roy-Als with Cheese</t>
  </si>
  <si>
    <t>Runnin Toilets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</si>
  <si>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</si>
  <si>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</si>
  <si>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</si>
  <si>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</si>
  <si>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</si>
  <si>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</si>
  <si>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</si>
  <si>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</si>
  <si>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</si>
  <si>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</si>
  <si>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</si>
  <si>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</si>
  <si>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</si>
  <si>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 (8)</t>
  </si>
  <si>
    <t>Total (9)</t>
  </si>
  <si>
    <t>Avg</t>
  </si>
  <si>
    <t>/30</t>
  </si>
  <si>
    <t>Var</t>
  </si>
  <si>
    <t>Team</t>
  </si>
  <si>
    <t>Rnk</t>
  </si>
  <si>
    <t>Final</t>
  </si>
  <si>
    <t>TOTAL</t>
  </si>
  <si>
    <t>Wk22</t>
  </si>
  <si>
    <t>-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</si>
</sst>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  <numFmt numFmtId="171" formatCode="0.000000"/>
    <numFmt numFmtId="172" formatCode="0.00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3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D2" sqref="D2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1" t="s">
        <v>2</v>
      </c>
      <c r="B1" s="11" t="s">
        <v>235</v>
      </c>
      <c r="C1" s="12" t="s">
        <v>236</v>
      </c>
      <c r="D1" s="11" t="s">
        <v>237</v>
      </c>
    </row>
    <row r="2" spans="1:4" ht="12.75">
      <c r="A2" s="13">
        <v>558</v>
      </c>
      <c r="B2" s="14">
        <f>+A2/20</f>
        <v>27.9</v>
      </c>
      <c r="C2" s="15">
        <f>+B2/30</f>
        <v>0.9299999999999999</v>
      </c>
      <c r="D2" s="16">
        <f>18*C2</f>
        <v>16.74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2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4.00390625" style="1" bestFit="1" customWidth="1"/>
    <col min="2" max="2" width="18.7109375" style="1" bestFit="1" customWidth="1"/>
    <col min="3" max="3" width="5.140625" style="22" bestFit="1" customWidth="1"/>
    <col min="4" max="4" width="4.8515625" style="22" bestFit="1" customWidth="1"/>
    <col min="5" max="5" width="5.28125" style="1" bestFit="1" customWidth="1"/>
    <col min="6" max="6" width="3.57421875" style="2" bestFit="1" customWidth="1"/>
    <col min="7" max="8" width="4.421875" style="2" bestFit="1" customWidth="1"/>
    <col min="9" max="9" width="4.8515625" style="2" bestFit="1" customWidth="1"/>
    <col min="10" max="11" width="4.421875" style="2" bestFit="1" customWidth="1"/>
    <col min="12" max="12" width="4.8515625" style="2" bestFit="1" customWidth="1"/>
    <col min="13" max="13" width="3.8515625" style="2" bestFit="1" customWidth="1"/>
    <col min="14" max="16" width="4.421875" style="2" bestFit="1" customWidth="1"/>
    <col min="17" max="17" width="4.8515625" style="2" bestFit="1" customWidth="1"/>
    <col min="18" max="19" width="3.57421875" style="2" bestFit="1" customWidth="1"/>
    <col min="20" max="20" width="4.421875" style="2" bestFit="1" customWidth="1"/>
    <col min="21" max="29" width="4.421875" style="1" bestFit="1" customWidth="1"/>
    <col min="30" max="16384" width="9.140625" style="1" customWidth="1"/>
  </cols>
  <sheetData>
    <row r="1" spans="1:29" ht="11.25">
      <c r="A1" s="26" t="s">
        <v>239</v>
      </c>
      <c r="B1" s="4" t="s">
        <v>238</v>
      </c>
      <c r="C1" s="26" t="s">
        <v>242</v>
      </c>
      <c r="D1" s="26" t="s">
        <v>240</v>
      </c>
      <c r="E1" s="9" t="s">
        <v>225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9" t="s">
        <v>226</v>
      </c>
      <c r="V1" s="9" t="s">
        <v>227</v>
      </c>
      <c r="W1" s="9" t="s">
        <v>228</v>
      </c>
      <c r="X1" s="9" t="s">
        <v>229</v>
      </c>
      <c r="Y1" s="9" t="s">
        <v>230</v>
      </c>
      <c r="Z1" s="9" t="s">
        <v>231</v>
      </c>
      <c r="AA1" s="9" t="s">
        <v>3</v>
      </c>
      <c r="AB1" s="9" t="s">
        <v>6</v>
      </c>
      <c r="AC1" s="9" t="s">
        <v>232</v>
      </c>
    </row>
    <row r="2" spans="1:29" ht="11.25">
      <c r="A2" s="22">
        <v>1</v>
      </c>
      <c r="B2" s="10" t="s">
        <v>206</v>
      </c>
      <c r="C2" s="25">
        <f>+D2/2</f>
        <v>59.40860215053764</v>
      </c>
      <c r="D2" s="25">
        <f>+E2/16.74</f>
        <v>118.81720430107528</v>
      </c>
      <c r="E2" s="20">
        <v>1989</v>
      </c>
      <c r="F2" s="17">
        <v>30</v>
      </c>
      <c r="G2" s="17">
        <v>158</v>
      </c>
      <c r="H2" s="17">
        <v>349</v>
      </c>
      <c r="I2" s="19">
        <v>0.45272206303724927</v>
      </c>
      <c r="J2" s="17">
        <v>88</v>
      </c>
      <c r="K2" s="17">
        <v>111</v>
      </c>
      <c r="L2" s="19">
        <v>0.7927927927927928</v>
      </c>
      <c r="M2" s="17">
        <v>20</v>
      </c>
      <c r="N2" s="17">
        <v>211</v>
      </c>
      <c r="O2" s="17">
        <v>105</v>
      </c>
      <c r="P2" s="17">
        <v>46</v>
      </c>
      <c r="Q2" s="19">
        <v>2.282608695652174</v>
      </c>
      <c r="R2" s="17">
        <v>27</v>
      </c>
      <c r="S2" s="17">
        <v>32</v>
      </c>
      <c r="T2" s="17">
        <v>424</v>
      </c>
      <c r="U2" s="21">
        <v>424</v>
      </c>
      <c r="V2" s="21">
        <v>358.7</v>
      </c>
      <c r="W2" s="21">
        <v>315</v>
      </c>
      <c r="X2" s="21">
        <v>80</v>
      </c>
      <c r="Y2" s="21">
        <v>140.8</v>
      </c>
      <c r="Z2" s="21">
        <v>175.5</v>
      </c>
      <c r="AA2" s="18">
        <v>145</v>
      </c>
      <c r="AB2" s="18">
        <v>160</v>
      </c>
      <c r="AC2" s="18">
        <v>190</v>
      </c>
    </row>
    <row r="3" spans="1:29" ht="11.25">
      <c r="A3" s="22">
        <v>2</v>
      </c>
      <c r="B3" s="10" t="s">
        <v>216</v>
      </c>
      <c r="C3" s="27" t="s">
        <v>243</v>
      </c>
      <c r="D3" s="25">
        <f aca="true" t="shared" si="0" ref="D3:D21">+E3/16.74</f>
        <v>113.77538829151733</v>
      </c>
      <c r="E3" s="20">
        <v>1904.6</v>
      </c>
      <c r="F3" s="17">
        <v>31</v>
      </c>
      <c r="G3" s="17">
        <v>172</v>
      </c>
      <c r="H3" s="17">
        <v>320</v>
      </c>
      <c r="I3" s="19">
        <v>0.5375</v>
      </c>
      <c r="J3" s="17">
        <v>71</v>
      </c>
      <c r="K3" s="17">
        <v>93</v>
      </c>
      <c r="L3" s="19">
        <v>0.7634408602150538</v>
      </c>
      <c r="M3" s="17">
        <v>35</v>
      </c>
      <c r="N3" s="17">
        <v>225</v>
      </c>
      <c r="O3" s="17">
        <v>71</v>
      </c>
      <c r="P3" s="17">
        <v>70</v>
      </c>
      <c r="Q3" s="19">
        <v>1.0142857142857142</v>
      </c>
      <c r="R3" s="17">
        <v>31</v>
      </c>
      <c r="S3" s="17">
        <v>29</v>
      </c>
      <c r="T3" s="17">
        <v>450</v>
      </c>
      <c r="U3" s="21">
        <v>450</v>
      </c>
      <c r="V3" s="21">
        <v>382.5</v>
      </c>
      <c r="W3" s="21">
        <v>213</v>
      </c>
      <c r="X3" s="21">
        <v>140</v>
      </c>
      <c r="Y3" s="21">
        <v>127.6</v>
      </c>
      <c r="Z3" s="21">
        <v>201.5</v>
      </c>
      <c r="AA3" s="18">
        <v>190</v>
      </c>
      <c r="AB3" s="18">
        <v>130</v>
      </c>
      <c r="AC3" s="18">
        <v>70</v>
      </c>
    </row>
    <row r="4" spans="1:29" ht="11.25">
      <c r="A4" s="22">
        <v>3</v>
      </c>
      <c r="B4" s="10" t="s">
        <v>217</v>
      </c>
      <c r="C4" s="27" t="s">
        <v>243</v>
      </c>
      <c r="D4" s="25">
        <f t="shared" si="0"/>
        <v>113.7514934289128</v>
      </c>
      <c r="E4" s="20">
        <v>1904.2</v>
      </c>
      <c r="F4" s="17">
        <v>31</v>
      </c>
      <c r="G4" s="17">
        <v>170</v>
      </c>
      <c r="H4" s="17">
        <v>369</v>
      </c>
      <c r="I4" s="19">
        <v>0.46070460704607047</v>
      </c>
      <c r="J4" s="17">
        <v>83</v>
      </c>
      <c r="K4" s="17">
        <v>112</v>
      </c>
      <c r="L4" s="19">
        <v>0.7410714285714286</v>
      </c>
      <c r="M4" s="17">
        <v>29</v>
      </c>
      <c r="N4" s="17">
        <v>173</v>
      </c>
      <c r="O4" s="17">
        <v>123</v>
      </c>
      <c r="P4" s="17">
        <v>57</v>
      </c>
      <c r="Q4" s="19">
        <v>2.1578947368421053</v>
      </c>
      <c r="R4" s="17">
        <v>9</v>
      </c>
      <c r="S4" s="17">
        <v>34</v>
      </c>
      <c r="T4" s="17">
        <v>452</v>
      </c>
      <c r="U4" s="21">
        <v>452</v>
      </c>
      <c r="V4" s="21">
        <v>294.1</v>
      </c>
      <c r="W4" s="21">
        <v>369</v>
      </c>
      <c r="X4" s="21">
        <v>116</v>
      </c>
      <c r="Y4" s="21">
        <v>149.6</v>
      </c>
      <c r="Z4" s="21">
        <v>58.5</v>
      </c>
      <c r="AA4" s="18">
        <v>160</v>
      </c>
      <c r="AB4" s="18">
        <v>115</v>
      </c>
      <c r="AC4" s="18">
        <v>190</v>
      </c>
    </row>
    <row r="5" spans="1:29" ht="11.25">
      <c r="A5" s="22">
        <v>4</v>
      </c>
      <c r="B5" s="10" t="s">
        <v>207</v>
      </c>
      <c r="C5" s="25">
        <f aca="true" t="shared" si="1" ref="C5:C10">+D5/2</f>
        <v>55.92592592592593</v>
      </c>
      <c r="D5" s="25">
        <f t="shared" si="0"/>
        <v>111.85185185185186</v>
      </c>
      <c r="E5" s="20">
        <v>1872.4</v>
      </c>
      <c r="F5" s="17">
        <v>29</v>
      </c>
      <c r="G5" s="17">
        <v>181</v>
      </c>
      <c r="H5" s="17">
        <v>400</v>
      </c>
      <c r="I5" s="19">
        <v>0.4525</v>
      </c>
      <c r="J5" s="17">
        <v>121</v>
      </c>
      <c r="K5" s="17">
        <v>154</v>
      </c>
      <c r="L5" s="19">
        <v>0.7857142857142857</v>
      </c>
      <c r="M5" s="17">
        <v>19</v>
      </c>
      <c r="N5" s="17">
        <v>221</v>
      </c>
      <c r="O5" s="17">
        <v>72</v>
      </c>
      <c r="P5" s="17">
        <v>67</v>
      </c>
      <c r="Q5" s="19">
        <v>1.0746268656716418</v>
      </c>
      <c r="R5" s="17">
        <v>27</v>
      </c>
      <c r="S5" s="17">
        <v>38</v>
      </c>
      <c r="T5" s="17">
        <v>502</v>
      </c>
      <c r="U5" s="21">
        <v>502</v>
      </c>
      <c r="V5" s="21">
        <v>375.7</v>
      </c>
      <c r="W5" s="21">
        <v>216</v>
      </c>
      <c r="X5" s="21">
        <v>76</v>
      </c>
      <c r="Y5" s="21">
        <v>167.2</v>
      </c>
      <c r="Z5" s="21">
        <v>175.5</v>
      </c>
      <c r="AA5" s="18">
        <v>145</v>
      </c>
      <c r="AB5" s="18">
        <v>145</v>
      </c>
      <c r="AC5" s="18">
        <v>70</v>
      </c>
    </row>
    <row r="6" spans="1:29" ht="11.25">
      <c r="A6" s="22">
        <v>5</v>
      </c>
      <c r="B6" s="10" t="s">
        <v>210</v>
      </c>
      <c r="C6" s="25">
        <f t="shared" si="1"/>
        <v>55.83632019115891</v>
      </c>
      <c r="D6" s="25">
        <f t="shared" si="0"/>
        <v>111.67264038231782</v>
      </c>
      <c r="E6" s="20">
        <v>1869.4</v>
      </c>
      <c r="F6" s="17">
        <v>29</v>
      </c>
      <c r="G6" s="17">
        <v>186</v>
      </c>
      <c r="H6" s="17">
        <v>386</v>
      </c>
      <c r="I6" s="19">
        <v>0.48186528497409326</v>
      </c>
      <c r="J6" s="17">
        <v>104</v>
      </c>
      <c r="K6" s="17">
        <v>133</v>
      </c>
      <c r="L6" s="19">
        <v>0.7819548872180451</v>
      </c>
      <c r="M6" s="17">
        <v>32</v>
      </c>
      <c r="N6" s="17">
        <v>183</v>
      </c>
      <c r="O6" s="17">
        <v>78</v>
      </c>
      <c r="P6" s="17">
        <v>53</v>
      </c>
      <c r="Q6" s="19">
        <v>1.471698113207547</v>
      </c>
      <c r="R6" s="17">
        <v>15</v>
      </c>
      <c r="S6" s="17">
        <v>32</v>
      </c>
      <c r="T6" s="17">
        <v>508</v>
      </c>
      <c r="U6" s="21">
        <v>508</v>
      </c>
      <c r="V6" s="21">
        <v>311.1</v>
      </c>
      <c r="W6" s="21">
        <v>234</v>
      </c>
      <c r="X6" s="21">
        <v>128</v>
      </c>
      <c r="Y6" s="21">
        <v>140.8</v>
      </c>
      <c r="Z6" s="21">
        <v>97.5</v>
      </c>
      <c r="AA6" s="18">
        <v>190</v>
      </c>
      <c r="AB6" s="18">
        <v>145</v>
      </c>
      <c r="AC6" s="18">
        <v>115</v>
      </c>
    </row>
    <row r="7" spans="1:29" ht="11.25">
      <c r="A7" s="22">
        <v>6</v>
      </c>
      <c r="B7" s="10" t="s">
        <v>208</v>
      </c>
      <c r="C7" s="25">
        <f t="shared" si="1"/>
        <v>54.17562724014337</v>
      </c>
      <c r="D7" s="25">
        <f t="shared" si="0"/>
        <v>108.35125448028674</v>
      </c>
      <c r="E7" s="20">
        <v>1813.8</v>
      </c>
      <c r="F7" s="17">
        <v>32</v>
      </c>
      <c r="G7" s="17">
        <v>178</v>
      </c>
      <c r="H7" s="17">
        <v>384</v>
      </c>
      <c r="I7" s="19">
        <v>0.4635416666666667</v>
      </c>
      <c r="J7" s="17">
        <v>112</v>
      </c>
      <c r="K7" s="17">
        <v>145</v>
      </c>
      <c r="L7" s="19">
        <v>0.7724137931034483</v>
      </c>
      <c r="M7" s="17">
        <v>35</v>
      </c>
      <c r="N7" s="17">
        <v>137</v>
      </c>
      <c r="O7" s="17">
        <v>96</v>
      </c>
      <c r="P7" s="17">
        <v>70</v>
      </c>
      <c r="Q7" s="19">
        <v>1.3714285714285714</v>
      </c>
      <c r="R7" s="17">
        <v>19</v>
      </c>
      <c r="S7" s="17">
        <v>31</v>
      </c>
      <c r="T7" s="17">
        <v>503</v>
      </c>
      <c r="U7" s="21">
        <v>503</v>
      </c>
      <c r="V7" s="21">
        <v>232.9</v>
      </c>
      <c r="W7" s="21">
        <v>288</v>
      </c>
      <c r="X7" s="21">
        <v>140</v>
      </c>
      <c r="Y7" s="21">
        <v>136.4</v>
      </c>
      <c r="Z7" s="21">
        <v>123.5</v>
      </c>
      <c r="AA7" s="18">
        <v>160</v>
      </c>
      <c r="AB7" s="18">
        <v>130</v>
      </c>
      <c r="AC7" s="18">
        <v>100</v>
      </c>
    </row>
    <row r="8" spans="1:29" ht="11.25">
      <c r="A8" s="22">
        <v>7</v>
      </c>
      <c r="B8" s="10" t="s">
        <v>218</v>
      </c>
      <c r="C8" s="25">
        <f t="shared" si="1"/>
        <v>52.72700119474313</v>
      </c>
      <c r="D8" s="25">
        <f t="shared" si="0"/>
        <v>105.45400238948626</v>
      </c>
      <c r="E8" s="20">
        <v>1765.3</v>
      </c>
      <c r="F8" s="17">
        <v>32</v>
      </c>
      <c r="G8" s="17">
        <v>151</v>
      </c>
      <c r="H8" s="17">
        <v>320</v>
      </c>
      <c r="I8" s="19">
        <v>0.471875</v>
      </c>
      <c r="J8" s="17">
        <v>69</v>
      </c>
      <c r="K8" s="17">
        <v>88</v>
      </c>
      <c r="L8" s="19">
        <v>0.7840909090909091</v>
      </c>
      <c r="M8" s="17">
        <v>16</v>
      </c>
      <c r="N8" s="17">
        <v>197</v>
      </c>
      <c r="O8" s="17">
        <v>84</v>
      </c>
      <c r="P8" s="17">
        <v>52</v>
      </c>
      <c r="Q8" s="19">
        <v>1.6153846153846154</v>
      </c>
      <c r="R8" s="17">
        <v>16</v>
      </c>
      <c r="S8" s="17">
        <v>36</v>
      </c>
      <c r="T8" s="17">
        <v>387</v>
      </c>
      <c r="U8" s="21">
        <v>387</v>
      </c>
      <c r="V8" s="21">
        <v>334.9</v>
      </c>
      <c r="W8" s="21">
        <v>252</v>
      </c>
      <c r="X8" s="21">
        <v>64</v>
      </c>
      <c r="Y8" s="21">
        <v>158.4</v>
      </c>
      <c r="Z8" s="21">
        <v>104</v>
      </c>
      <c r="AA8" s="18">
        <v>175</v>
      </c>
      <c r="AB8" s="18">
        <v>145</v>
      </c>
      <c r="AC8" s="18">
        <v>145</v>
      </c>
    </row>
    <row r="9" spans="1:29" ht="11.25">
      <c r="A9" s="22">
        <v>8</v>
      </c>
      <c r="B9" s="10" t="s">
        <v>212</v>
      </c>
      <c r="C9" s="25">
        <f t="shared" si="1"/>
        <v>51.81899641577062</v>
      </c>
      <c r="D9" s="25">
        <f t="shared" si="0"/>
        <v>103.63799283154124</v>
      </c>
      <c r="E9" s="20">
        <v>1734.9</v>
      </c>
      <c r="F9" s="17">
        <v>27</v>
      </c>
      <c r="G9" s="17">
        <v>129</v>
      </c>
      <c r="H9" s="17">
        <v>273</v>
      </c>
      <c r="I9" s="19">
        <v>0.4725274725274725</v>
      </c>
      <c r="J9" s="17">
        <v>87</v>
      </c>
      <c r="K9" s="17">
        <v>108</v>
      </c>
      <c r="L9" s="19">
        <v>0.8055555555555556</v>
      </c>
      <c r="M9" s="17">
        <v>14</v>
      </c>
      <c r="N9" s="17">
        <v>163</v>
      </c>
      <c r="O9" s="17">
        <v>99</v>
      </c>
      <c r="P9" s="17">
        <v>57</v>
      </c>
      <c r="Q9" s="19">
        <v>1.736842105263158</v>
      </c>
      <c r="R9" s="17">
        <v>18</v>
      </c>
      <c r="S9" s="17">
        <v>27</v>
      </c>
      <c r="T9" s="17">
        <v>359</v>
      </c>
      <c r="U9" s="21">
        <v>359</v>
      </c>
      <c r="V9" s="21">
        <v>277.1</v>
      </c>
      <c r="W9" s="21">
        <v>297</v>
      </c>
      <c r="X9" s="21">
        <v>56</v>
      </c>
      <c r="Y9" s="21">
        <v>118.8</v>
      </c>
      <c r="Z9" s="21">
        <v>117</v>
      </c>
      <c r="AA9" s="18">
        <v>175</v>
      </c>
      <c r="AB9" s="18">
        <v>175</v>
      </c>
      <c r="AC9" s="18">
        <v>160</v>
      </c>
    </row>
    <row r="10" spans="1:29" s="10" customFormat="1" ht="11.25">
      <c r="A10" s="22">
        <v>9</v>
      </c>
      <c r="B10" s="10" t="s">
        <v>209</v>
      </c>
      <c r="C10" s="25">
        <f t="shared" si="1"/>
        <v>51.62783751493429</v>
      </c>
      <c r="D10" s="25">
        <f t="shared" si="0"/>
        <v>103.25567502986858</v>
      </c>
      <c r="E10" s="20">
        <v>1728.5</v>
      </c>
      <c r="F10" s="17">
        <v>26</v>
      </c>
      <c r="G10" s="17">
        <v>125</v>
      </c>
      <c r="H10" s="17">
        <v>293</v>
      </c>
      <c r="I10" s="19">
        <v>0.42662116040955633</v>
      </c>
      <c r="J10" s="17">
        <v>94</v>
      </c>
      <c r="K10" s="17">
        <v>117</v>
      </c>
      <c r="L10" s="19">
        <v>0.8034188034188035</v>
      </c>
      <c r="M10" s="17">
        <v>9</v>
      </c>
      <c r="N10" s="17">
        <v>148</v>
      </c>
      <c r="O10" s="17">
        <v>144</v>
      </c>
      <c r="P10" s="17">
        <v>55</v>
      </c>
      <c r="Q10" s="19">
        <v>2.618181818181818</v>
      </c>
      <c r="R10" s="17">
        <v>13</v>
      </c>
      <c r="S10" s="17">
        <v>31</v>
      </c>
      <c r="T10" s="17">
        <v>353</v>
      </c>
      <c r="U10" s="21">
        <v>353</v>
      </c>
      <c r="V10" s="21">
        <v>251.6</v>
      </c>
      <c r="W10" s="21">
        <v>432</v>
      </c>
      <c r="X10" s="21">
        <v>36</v>
      </c>
      <c r="Y10" s="21">
        <v>136.4</v>
      </c>
      <c r="Z10" s="21">
        <v>84.5</v>
      </c>
      <c r="AA10" s="18">
        <v>85</v>
      </c>
      <c r="AB10" s="18">
        <v>160</v>
      </c>
      <c r="AC10" s="18">
        <v>190</v>
      </c>
    </row>
    <row r="11" spans="1:29" ht="11.25">
      <c r="A11" s="22">
        <v>10</v>
      </c>
      <c r="B11" s="10" t="s">
        <v>219</v>
      </c>
      <c r="C11" s="27" t="s">
        <v>243</v>
      </c>
      <c r="D11" s="25">
        <f t="shared" si="0"/>
        <v>100.442054958184</v>
      </c>
      <c r="E11" s="20">
        <v>1681.4</v>
      </c>
      <c r="F11" s="17">
        <v>25</v>
      </c>
      <c r="G11" s="17">
        <v>151</v>
      </c>
      <c r="H11" s="17">
        <v>346</v>
      </c>
      <c r="I11" s="19">
        <v>0.43641618497109824</v>
      </c>
      <c r="J11" s="17">
        <v>61</v>
      </c>
      <c r="K11" s="17">
        <v>83</v>
      </c>
      <c r="L11" s="19">
        <v>0.7349397590361446</v>
      </c>
      <c r="M11" s="17">
        <v>47</v>
      </c>
      <c r="N11" s="17">
        <v>163</v>
      </c>
      <c r="O11" s="17">
        <v>70</v>
      </c>
      <c r="P11" s="17">
        <v>43</v>
      </c>
      <c r="Q11" s="19">
        <v>1.627906976744186</v>
      </c>
      <c r="R11" s="17">
        <v>17</v>
      </c>
      <c r="S11" s="17">
        <v>32</v>
      </c>
      <c r="T11" s="17">
        <v>410</v>
      </c>
      <c r="U11" s="21">
        <v>410</v>
      </c>
      <c r="V11" s="21">
        <v>277.1</v>
      </c>
      <c r="W11" s="21">
        <v>210</v>
      </c>
      <c r="X11" s="21">
        <v>188</v>
      </c>
      <c r="Y11" s="21">
        <v>140.8</v>
      </c>
      <c r="Z11" s="21">
        <v>110.5</v>
      </c>
      <c r="AA11" s="18">
        <v>100</v>
      </c>
      <c r="AB11" s="18">
        <v>100</v>
      </c>
      <c r="AC11" s="18">
        <v>145</v>
      </c>
    </row>
    <row r="12" spans="1:29" ht="11.25">
      <c r="A12" s="22">
        <v>11</v>
      </c>
      <c r="B12" s="10" t="s">
        <v>220</v>
      </c>
      <c r="C12" s="25">
        <f>+D12/2</f>
        <v>49.33393070489845</v>
      </c>
      <c r="D12" s="25">
        <f t="shared" si="0"/>
        <v>98.6678614097969</v>
      </c>
      <c r="E12" s="20">
        <v>1651.7</v>
      </c>
      <c r="F12" s="17">
        <v>28</v>
      </c>
      <c r="G12" s="17">
        <v>158</v>
      </c>
      <c r="H12" s="17">
        <v>383</v>
      </c>
      <c r="I12" s="19">
        <v>0.412532637075718</v>
      </c>
      <c r="J12" s="17">
        <v>82</v>
      </c>
      <c r="K12" s="17">
        <v>116</v>
      </c>
      <c r="L12" s="19">
        <v>0.7068965517241379</v>
      </c>
      <c r="M12" s="17">
        <v>39</v>
      </c>
      <c r="N12" s="17">
        <v>121</v>
      </c>
      <c r="O12" s="17">
        <v>118</v>
      </c>
      <c r="P12" s="17">
        <v>67</v>
      </c>
      <c r="Q12" s="19">
        <v>1.7611940298507462</v>
      </c>
      <c r="R12" s="17">
        <v>8</v>
      </c>
      <c r="S12" s="17">
        <v>30</v>
      </c>
      <c r="T12" s="17">
        <v>437</v>
      </c>
      <c r="U12" s="21">
        <v>437</v>
      </c>
      <c r="V12" s="21">
        <v>205.7</v>
      </c>
      <c r="W12" s="21">
        <v>354</v>
      </c>
      <c r="X12" s="21">
        <v>156</v>
      </c>
      <c r="Y12" s="21">
        <v>132</v>
      </c>
      <c r="Z12" s="21">
        <v>52</v>
      </c>
      <c r="AA12" s="18">
        <v>70</v>
      </c>
      <c r="AB12" s="18">
        <v>85</v>
      </c>
      <c r="AC12" s="18">
        <v>160</v>
      </c>
    </row>
    <row r="13" spans="1:29" ht="11.25">
      <c r="A13" s="22">
        <v>12</v>
      </c>
      <c r="B13" s="10" t="s">
        <v>214</v>
      </c>
      <c r="C13" s="25">
        <f>+D13/2</f>
        <v>47.87933094384708</v>
      </c>
      <c r="D13" s="25">
        <f t="shared" si="0"/>
        <v>95.75866188769416</v>
      </c>
      <c r="E13" s="20">
        <v>1603</v>
      </c>
      <c r="F13" s="17">
        <v>30</v>
      </c>
      <c r="G13" s="17">
        <v>142</v>
      </c>
      <c r="H13" s="17">
        <v>321</v>
      </c>
      <c r="I13" s="19">
        <v>0.4423676012461059</v>
      </c>
      <c r="J13" s="17">
        <v>52</v>
      </c>
      <c r="K13" s="17">
        <v>73</v>
      </c>
      <c r="L13" s="19">
        <v>0.7123287671232876</v>
      </c>
      <c r="M13" s="17">
        <v>37</v>
      </c>
      <c r="N13" s="17">
        <v>143</v>
      </c>
      <c r="O13" s="17">
        <v>92</v>
      </c>
      <c r="P13" s="17">
        <v>51</v>
      </c>
      <c r="Q13" s="19">
        <v>1.803921568627451</v>
      </c>
      <c r="R13" s="17">
        <v>17</v>
      </c>
      <c r="S13" s="17">
        <v>21</v>
      </c>
      <c r="T13" s="17">
        <v>373</v>
      </c>
      <c r="U13" s="21">
        <v>373</v>
      </c>
      <c r="V13" s="21">
        <v>243.1</v>
      </c>
      <c r="W13" s="21">
        <v>276</v>
      </c>
      <c r="X13" s="21">
        <v>148</v>
      </c>
      <c r="Y13" s="21">
        <v>92.4</v>
      </c>
      <c r="Z13" s="21">
        <v>110.5</v>
      </c>
      <c r="AA13" s="18">
        <v>115</v>
      </c>
      <c r="AB13" s="18">
        <v>85</v>
      </c>
      <c r="AC13" s="18">
        <v>160</v>
      </c>
    </row>
    <row r="14" spans="1:29" ht="11.25">
      <c r="A14" s="22">
        <v>13</v>
      </c>
      <c r="B14" s="10" t="s">
        <v>213</v>
      </c>
      <c r="C14" s="25">
        <f>+D14/2</f>
        <v>47.610513739546</v>
      </c>
      <c r="D14" s="25">
        <f t="shared" si="0"/>
        <v>95.221027479092</v>
      </c>
      <c r="E14" s="20">
        <v>1594</v>
      </c>
      <c r="F14" s="17">
        <v>24</v>
      </c>
      <c r="G14" s="17">
        <v>131</v>
      </c>
      <c r="H14" s="17">
        <v>302</v>
      </c>
      <c r="I14" s="19">
        <v>0.4337748344370861</v>
      </c>
      <c r="J14" s="17">
        <v>108</v>
      </c>
      <c r="K14" s="17">
        <v>128</v>
      </c>
      <c r="L14" s="19">
        <v>0.84375</v>
      </c>
      <c r="M14" s="17">
        <v>28</v>
      </c>
      <c r="N14" s="17">
        <v>100</v>
      </c>
      <c r="O14" s="17">
        <v>95</v>
      </c>
      <c r="P14" s="17">
        <v>43</v>
      </c>
      <c r="Q14" s="19">
        <v>2.2093023255813953</v>
      </c>
      <c r="R14" s="17">
        <v>6</v>
      </c>
      <c r="S14" s="17">
        <v>25</v>
      </c>
      <c r="T14" s="17">
        <v>398</v>
      </c>
      <c r="U14" s="21">
        <v>398</v>
      </c>
      <c r="V14" s="21">
        <v>170</v>
      </c>
      <c r="W14" s="21">
        <v>285</v>
      </c>
      <c r="X14" s="21">
        <v>112</v>
      </c>
      <c r="Y14" s="21">
        <v>110</v>
      </c>
      <c r="Z14" s="21">
        <v>39</v>
      </c>
      <c r="AA14" s="18">
        <v>100</v>
      </c>
      <c r="AB14" s="18">
        <v>190</v>
      </c>
      <c r="AC14" s="18">
        <v>190</v>
      </c>
    </row>
    <row r="15" spans="1:29" ht="11.25">
      <c r="A15" s="22">
        <v>14</v>
      </c>
      <c r="B15" s="10" t="s">
        <v>221</v>
      </c>
      <c r="C15" s="25">
        <f>+D15/2</f>
        <v>46.968339307048986</v>
      </c>
      <c r="D15" s="25">
        <f t="shared" si="0"/>
        <v>93.93667861409797</v>
      </c>
      <c r="E15" s="20">
        <v>1572.5</v>
      </c>
      <c r="F15" s="17">
        <v>29</v>
      </c>
      <c r="G15" s="17">
        <v>164</v>
      </c>
      <c r="H15" s="17">
        <v>343</v>
      </c>
      <c r="I15" s="19">
        <v>0.478134110787172</v>
      </c>
      <c r="J15" s="17">
        <v>85</v>
      </c>
      <c r="K15" s="17">
        <v>114</v>
      </c>
      <c r="L15" s="19">
        <v>0.7456140350877193</v>
      </c>
      <c r="M15" s="17">
        <v>20</v>
      </c>
      <c r="N15" s="17">
        <v>172</v>
      </c>
      <c r="O15" s="17">
        <v>52</v>
      </c>
      <c r="P15" s="17">
        <v>52</v>
      </c>
      <c r="Q15" s="19">
        <v>1</v>
      </c>
      <c r="R15" s="17">
        <v>19</v>
      </c>
      <c r="S15" s="17">
        <v>29</v>
      </c>
      <c r="T15" s="17">
        <v>433</v>
      </c>
      <c r="U15" s="21">
        <v>433</v>
      </c>
      <c r="V15" s="21">
        <v>292.4</v>
      </c>
      <c r="W15" s="21">
        <v>156</v>
      </c>
      <c r="X15" s="21">
        <v>80</v>
      </c>
      <c r="Y15" s="21">
        <v>127.6</v>
      </c>
      <c r="Z15" s="21">
        <v>123.5</v>
      </c>
      <c r="AA15" s="18">
        <v>175</v>
      </c>
      <c r="AB15" s="18">
        <v>115</v>
      </c>
      <c r="AC15" s="18">
        <v>70</v>
      </c>
    </row>
    <row r="16" spans="1:29" ht="11.25">
      <c r="A16" s="22">
        <v>15</v>
      </c>
      <c r="B16" s="10" t="s">
        <v>205</v>
      </c>
      <c r="C16" s="27" t="s">
        <v>243</v>
      </c>
      <c r="D16" s="25">
        <f t="shared" si="0"/>
        <v>87.30585424133812</v>
      </c>
      <c r="E16" s="20">
        <v>1461.5</v>
      </c>
      <c r="F16" s="17">
        <v>27</v>
      </c>
      <c r="G16" s="17">
        <v>119</v>
      </c>
      <c r="H16" s="17">
        <v>267</v>
      </c>
      <c r="I16" s="19">
        <v>0.44569288389513106</v>
      </c>
      <c r="J16" s="17">
        <v>48</v>
      </c>
      <c r="K16" s="17">
        <v>66</v>
      </c>
      <c r="L16" s="19">
        <v>0.7272727272727273</v>
      </c>
      <c r="M16" s="17">
        <v>20</v>
      </c>
      <c r="N16" s="17">
        <v>117</v>
      </c>
      <c r="O16" s="17">
        <v>88</v>
      </c>
      <c r="P16" s="17">
        <v>47</v>
      </c>
      <c r="Q16" s="19">
        <v>1.872340425531915</v>
      </c>
      <c r="R16" s="17">
        <v>18</v>
      </c>
      <c r="S16" s="17">
        <v>24</v>
      </c>
      <c r="T16" s="17">
        <v>306</v>
      </c>
      <c r="U16" s="21">
        <v>306</v>
      </c>
      <c r="V16" s="21">
        <v>198.9</v>
      </c>
      <c r="W16" s="21">
        <v>264</v>
      </c>
      <c r="X16" s="21">
        <v>80</v>
      </c>
      <c r="Y16" s="21">
        <v>105.6</v>
      </c>
      <c r="Z16" s="21">
        <v>117</v>
      </c>
      <c r="AA16" s="18">
        <v>130</v>
      </c>
      <c r="AB16" s="18">
        <v>100</v>
      </c>
      <c r="AC16" s="18">
        <v>160</v>
      </c>
    </row>
    <row r="17" spans="1:29" ht="11.25">
      <c r="A17" s="22">
        <v>16</v>
      </c>
      <c r="B17" s="10" t="s">
        <v>222</v>
      </c>
      <c r="C17" s="25">
        <f>+D17/2</f>
        <v>43.637992831541226</v>
      </c>
      <c r="D17" s="25">
        <f t="shared" si="0"/>
        <v>87.27598566308245</v>
      </c>
      <c r="E17" s="20">
        <v>1461</v>
      </c>
      <c r="F17" s="17">
        <v>23</v>
      </c>
      <c r="G17" s="17">
        <v>129</v>
      </c>
      <c r="H17" s="17">
        <v>267</v>
      </c>
      <c r="I17" s="19">
        <v>0.48314606741573035</v>
      </c>
      <c r="J17" s="17">
        <v>53</v>
      </c>
      <c r="K17" s="17">
        <v>73</v>
      </c>
      <c r="L17" s="19">
        <v>0.726027397260274</v>
      </c>
      <c r="M17" s="17">
        <v>12</v>
      </c>
      <c r="N17" s="17">
        <v>152</v>
      </c>
      <c r="O17" s="17">
        <v>85</v>
      </c>
      <c r="P17" s="17">
        <v>47</v>
      </c>
      <c r="Q17" s="19">
        <v>1.8085106382978724</v>
      </c>
      <c r="R17" s="17">
        <v>10</v>
      </c>
      <c r="S17" s="17">
        <v>14</v>
      </c>
      <c r="T17" s="17">
        <v>323</v>
      </c>
      <c r="U17" s="21">
        <v>323</v>
      </c>
      <c r="V17" s="21">
        <v>258.4</v>
      </c>
      <c r="W17" s="21">
        <v>255</v>
      </c>
      <c r="X17" s="21">
        <v>48</v>
      </c>
      <c r="Y17" s="21">
        <v>61.6</v>
      </c>
      <c r="Z17" s="21">
        <v>65</v>
      </c>
      <c r="AA17" s="18">
        <v>190</v>
      </c>
      <c r="AB17" s="18">
        <v>100</v>
      </c>
      <c r="AC17" s="18">
        <v>160</v>
      </c>
    </row>
    <row r="18" spans="1:29" ht="11.25">
      <c r="A18" s="22">
        <v>17</v>
      </c>
      <c r="B18" s="10" t="s">
        <v>223</v>
      </c>
      <c r="C18" s="25">
        <f>+D18/2</f>
        <v>40.358422939068106</v>
      </c>
      <c r="D18" s="25">
        <f t="shared" si="0"/>
        <v>80.71684587813621</v>
      </c>
      <c r="E18" s="20">
        <v>1351.2</v>
      </c>
      <c r="F18" s="17">
        <v>31</v>
      </c>
      <c r="G18" s="17">
        <v>94</v>
      </c>
      <c r="H18" s="17">
        <v>217</v>
      </c>
      <c r="I18" s="19">
        <v>0.43317972350230416</v>
      </c>
      <c r="J18" s="17">
        <v>58</v>
      </c>
      <c r="K18" s="17">
        <v>74</v>
      </c>
      <c r="L18" s="19">
        <v>0.7837837837837838</v>
      </c>
      <c r="M18" s="17">
        <v>8</v>
      </c>
      <c r="N18" s="17">
        <v>129</v>
      </c>
      <c r="O18" s="17">
        <v>85</v>
      </c>
      <c r="P18" s="17">
        <v>45</v>
      </c>
      <c r="Q18" s="19">
        <v>1.8888888888888888</v>
      </c>
      <c r="R18" s="17">
        <v>11</v>
      </c>
      <c r="S18" s="17">
        <v>26</v>
      </c>
      <c r="T18" s="17">
        <v>254</v>
      </c>
      <c r="U18" s="21">
        <v>254</v>
      </c>
      <c r="V18" s="21">
        <v>219.3</v>
      </c>
      <c r="W18" s="21">
        <v>255</v>
      </c>
      <c r="X18" s="21">
        <v>32</v>
      </c>
      <c r="Y18" s="21">
        <v>114.4</v>
      </c>
      <c r="Z18" s="21">
        <v>71.5</v>
      </c>
      <c r="AA18" s="18">
        <v>100</v>
      </c>
      <c r="AB18" s="18">
        <v>145</v>
      </c>
      <c r="AC18" s="18">
        <v>160</v>
      </c>
    </row>
    <row r="19" spans="1:29" ht="11.25">
      <c r="A19" s="22">
        <v>18</v>
      </c>
      <c r="B19" s="10" t="s">
        <v>224</v>
      </c>
      <c r="C19" s="25">
        <f>+D19/2</f>
        <v>36.15292712066906</v>
      </c>
      <c r="D19" s="25">
        <f t="shared" si="0"/>
        <v>72.30585424133812</v>
      </c>
      <c r="E19" s="20">
        <v>1210.4</v>
      </c>
      <c r="F19" s="17">
        <v>23</v>
      </c>
      <c r="G19" s="17">
        <v>103</v>
      </c>
      <c r="H19" s="17">
        <v>247</v>
      </c>
      <c r="I19" s="19">
        <v>0.41700404858299595</v>
      </c>
      <c r="J19" s="17">
        <v>60</v>
      </c>
      <c r="K19" s="17">
        <v>79</v>
      </c>
      <c r="L19" s="19">
        <v>0.759493670886076</v>
      </c>
      <c r="M19" s="17">
        <v>24</v>
      </c>
      <c r="N19" s="17">
        <v>90</v>
      </c>
      <c r="O19" s="17">
        <v>61</v>
      </c>
      <c r="P19" s="17">
        <v>28</v>
      </c>
      <c r="Q19" s="19">
        <v>2.1785714285714284</v>
      </c>
      <c r="R19" s="17">
        <v>2</v>
      </c>
      <c r="S19" s="17">
        <v>16</v>
      </c>
      <c r="T19" s="17">
        <v>290</v>
      </c>
      <c r="U19" s="21">
        <v>290</v>
      </c>
      <c r="V19" s="21">
        <v>153</v>
      </c>
      <c r="W19" s="21">
        <v>183</v>
      </c>
      <c r="X19" s="21">
        <v>96</v>
      </c>
      <c r="Y19" s="21">
        <v>70.4</v>
      </c>
      <c r="Z19" s="21">
        <v>13</v>
      </c>
      <c r="AA19" s="18">
        <v>85</v>
      </c>
      <c r="AB19" s="18">
        <v>130</v>
      </c>
      <c r="AC19" s="18">
        <v>190</v>
      </c>
    </row>
    <row r="20" spans="1:29" ht="11.25">
      <c r="A20" s="22">
        <v>19</v>
      </c>
      <c r="B20" s="10" t="s">
        <v>211</v>
      </c>
      <c r="C20" s="25">
        <f>+D20/2</f>
        <v>34.160692951015534</v>
      </c>
      <c r="D20" s="25">
        <f t="shared" si="0"/>
        <v>68.32138590203107</v>
      </c>
      <c r="E20" s="20">
        <v>1143.7</v>
      </c>
      <c r="F20" s="17">
        <v>23</v>
      </c>
      <c r="G20" s="17">
        <v>97</v>
      </c>
      <c r="H20" s="17">
        <v>205</v>
      </c>
      <c r="I20" s="19">
        <v>0.47317073170731705</v>
      </c>
      <c r="J20" s="17">
        <v>59</v>
      </c>
      <c r="K20" s="17">
        <v>78</v>
      </c>
      <c r="L20" s="19">
        <v>0.7564102564102564</v>
      </c>
      <c r="M20" s="17">
        <v>15</v>
      </c>
      <c r="N20" s="17">
        <v>93</v>
      </c>
      <c r="O20" s="17">
        <v>46</v>
      </c>
      <c r="P20" s="17">
        <v>38</v>
      </c>
      <c r="Q20" s="19">
        <v>1.2105263157894737</v>
      </c>
      <c r="R20" s="17">
        <v>6</v>
      </c>
      <c r="S20" s="17">
        <v>24</v>
      </c>
      <c r="T20" s="17">
        <v>268</v>
      </c>
      <c r="U20" s="21">
        <v>268</v>
      </c>
      <c r="V20" s="21">
        <v>158.1</v>
      </c>
      <c r="W20" s="21">
        <v>138</v>
      </c>
      <c r="X20" s="21">
        <v>60</v>
      </c>
      <c r="Y20" s="21">
        <v>105.6</v>
      </c>
      <c r="Z20" s="21">
        <v>39</v>
      </c>
      <c r="AA20" s="18">
        <v>175</v>
      </c>
      <c r="AB20" s="18">
        <v>115</v>
      </c>
      <c r="AC20" s="18">
        <v>85</v>
      </c>
    </row>
    <row r="21" spans="1:29" s="10" customFormat="1" ht="11.25">
      <c r="A21" s="22">
        <v>20</v>
      </c>
      <c r="B21" s="10" t="s">
        <v>215</v>
      </c>
      <c r="C21" s="25">
        <f>+D21/2</f>
        <v>31.039426523297497</v>
      </c>
      <c r="D21" s="25">
        <f t="shared" si="0"/>
        <v>62.07885304659499</v>
      </c>
      <c r="E21" s="20">
        <v>1039.2</v>
      </c>
      <c r="F21" s="17">
        <v>28</v>
      </c>
      <c r="G21" s="17">
        <v>79</v>
      </c>
      <c r="H21" s="17">
        <v>187</v>
      </c>
      <c r="I21" s="19">
        <v>0.42245989304812837</v>
      </c>
      <c r="J21" s="17">
        <v>73</v>
      </c>
      <c r="K21" s="17">
        <v>103</v>
      </c>
      <c r="L21" s="19">
        <v>0.7087378640776699</v>
      </c>
      <c r="M21" s="17">
        <v>8</v>
      </c>
      <c r="N21" s="17">
        <v>144</v>
      </c>
      <c r="O21" s="17">
        <v>42</v>
      </c>
      <c r="P21" s="17">
        <v>38</v>
      </c>
      <c r="Q21" s="19">
        <v>1.105263157894737</v>
      </c>
      <c r="R21" s="17">
        <v>10</v>
      </c>
      <c r="S21" s="17">
        <v>21</v>
      </c>
      <c r="T21" s="17">
        <v>239</v>
      </c>
      <c r="U21" s="21">
        <v>239</v>
      </c>
      <c r="V21" s="21">
        <v>244.8</v>
      </c>
      <c r="W21" s="21">
        <v>126</v>
      </c>
      <c r="X21" s="21">
        <v>32</v>
      </c>
      <c r="Y21" s="21">
        <v>92.4</v>
      </c>
      <c r="Z21" s="21">
        <v>65</v>
      </c>
      <c r="AA21" s="18">
        <v>85</v>
      </c>
      <c r="AB21" s="18">
        <v>85</v>
      </c>
      <c r="AC21" s="18">
        <v>70</v>
      </c>
    </row>
    <row r="22" spans="1:29" s="10" customFormat="1" ht="11.25">
      <c r="A22" s="23"/>
      <c r="B22" s="10" t="s">
        <v>241</v>
      </c>
      <c r="C22" s="23"/>
      <c r="D22" s="23"/>
      <c r="E22" s="24">
        <f>SUM(E2:E21)</f>
        <v>32351.700000000004</v>
      </c>
      <c r="F22" s="24">
        <f>SUM(F2:F21)</f>
        <v>558</v>
      </c>
      <c r="G22" s="24">
        <f>SUM(G2:G21)</f>
        <v>2817</v>
      </c>
      <c r="H22" s="24">
        <f>SUM(H2:H21)</f>
        <v>6179</v>
      </c>
      <c r="I22" s="19">
        <f>+G22/H22</f>
        <v>0.4558990127852403</v>
      </c>
      <c r="J22" s="24">
        <f>SUM(J2:J21)</f>
        <v>1568</v>
      </c>
      <c r="K22" s="24">
        <f>SUM(K2:K21)</f>
        <v>2048</v>
      </c>
      <c r="L22" s="19">
        <f>+J22/K22</f>
        <v>0.765625</v>
      </c>
      <c r="M22" s="24">
        <f>SUM(M2:M21)</f>
        <v>467</v>
      </c>
      <c r="N22" s="24">
        <f>SUM(N2:N21)</f>
        <v>3082</v>
      </c>
      <c r="O22" s="24">
        <f>SUM(O2:O21)</f>
        <v>1706</v>
      </c>
      <c r="P22" s="24">
        <f>SUM(P2:P21)</f>
        <v>1026</v>
      </c>
      <c r="Q22" s="19">
        <f>+O22/P22</f>
        <v>1.6627680311890838</v>
      </c>
      <c r="R22" s="24">
        <f aca="true" t="shared" si="2" ref="R22:AC22">SUM(R2:R21)</f>
        <v>299</v>
      </c>
      <c r="S22" s="24">
        <f t="shared" si="2"/>
        <v>552</v>
      </c>
      <c r="T22" s="24">
        <f t="shared" si="2"/>
        <v>7669</v>
      </c>
      <c r="U22" s="24">
        <f t="shared" si="2"/>
        <v>7669</v>
      </c>
      <c r="V22" s="24">
        <f t="shared" si="2"/>
        <v>5239.400000000001</v>
      </c>
      <c r="W22" s="24">
        <f t="shared" si="2"/>
        <v>5118</v>
      </c>
      <c r="X22" s="24">
        <f t="shared" si="2"/>
        <v>1868</v>
      </c>
      <c r="Y22" s="24">
        <f t="shared" si="2"/>
        <v>2428.7999999999997</v>
      </c>
      <c r="Z22" s="24">
        <f t="shared" si="2"/>
        <v>1943.5</v>
      </c>
      <c r="AA22" s="24">
        <f t="shared" si="2"/>
        <v>2750</v>
      </c>
      <c r="AB22" s="24">
        <f t="shared" si="2"/>
        <v>2555</v>
      </c>
      <c r="AC22" s="24">
        <f t="shared" si="2"/>
        <v>2780</v>
      </c>
    </row>
    <row r="23" ht="11.25">
      <c r="A23" s="23"/>
    </row>
    <row r="24" ht="11.25">
      <c r="A24" s="23"/>
    </row>
    <row r="26" ht="11.25">
      <c r="A26" s="10"/>
    </row>
    <row r="37" ht="11.25">
      <c r="A37" s="10"/>
    </row>
    <row r="49" ht="11.25">
      <c r="A49" s="10"/>
    </row>
    <row r="60" ht="11.25">
      <c r="A60" s="10"/>
    </row>
    <row r="72" ht="11.25">
      <c r="A72" s="10"/>
    </row>
    <row r="84" ht="11.25">
      <c r="A84" s="10"/>
    </row>
    <row r="95" ht="11.25">
      <c r="A95" s="10"/>
    </row>
    <row r="106" ht="11.25">
      <c r="A106" s="10"/>
    </row>
    <row r="118" ht="11.25">
      <c r="A118" s="10"/>
    </row>
    <row r="129" ht="11.25">
      <c r="A129" s="10"/>
    </row>
    <row r="140" ht="11.25">
      <c r="A140" s="10"/>
    </row>
    <row r="152" ht="11.25">
      <c r="A152" s="10"/>
    </row>
    <row r="164" ht="11.25">
      <c r="A164" s="10"/>
    </row>
    <row r="175" ht="11.25">
      <c r="A175" s="10"/>
    </row>
    <row r="187" ht="11.25">
      <c r="A187" s="10"/>
    </row>
    <row r="198" ht="11.25">
      <c r="A198" s="10"/>
    </row>
    <row r="210" ht="11.25">
      <c r="A210" s="10"/>
    </row>
    <row r="221" ht="11.25">
      <c r="A221" s="10"/>
    </row>
    <row r="232" ht="11.25">
      <c r="A232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8"/>
  <sheetViews>
    <sheetView workbookViewId="0" topLeftCell="A1">
      <selection activeCell="A19" sqref="A19"/>
    </sheetView>
  </sheetViews>
  <sheetFormatPr defaultColWidth="9.140625" defaultRowHeight="12.75"/>
  <cols>
    <col min="1" max="1" width="21.57421875" style="1" bestFit="1" customWidth="1"/>
    <col min="2" max="2" width="2.7109375" style="2" bestFit="1" customWidth="1"/>
    <col min="3" max="3" width="3.57421875" style="2" bestFit="1" customWidth="1"/>
    <col min="4" max="4" width="4.140625" style="2" bestFit="1" customWidth="1"/>
    <col min="5" max="5" width="4.8515625" style="2" bestFit="1" customWidth="1"/>
    <col min="6" max="6" width="3.57421875" style="2" bestFit="1" customWidth="1"/>
    <col min="7" max="7" width="3.8515625" style="2" bestFit="1" customWidth="1"/>
    <col min="8" max="8" width="4.8515625" style="2" bestFit="1" customWidth="1"/>
    <col min="9" max="9" width="3.57421875" style="2" bestFit="1" customWidth="1"/>
    <col min="10" max="10" width="3.8515625" style="2" bestFit="1" customWidth="1"/>
    <col min="11" max="11" width="4.00390625" style="2" bestFit="1" customWidth="1"/>
    <col min="12" max="12" width="3.00390625" style="2" bestFit="1" customWidth="1"/>
    <col min="13" max="13" width="5.28125" style="2" bestFit="1" customWidth="1"/>
    <col min="14" max="14" width="3.00390625" style="2" bestFit="1" customWidth="1"/>
    <col min="15" max="15" width="2.8515625" style="2" bestFit="1" customWidth="1"/>
    <col min="16" max="16" width="3.7109375" style="2" bestFit="1" customWidth="1"/>
    <col min="17" max="17" width="4.421875" style="1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6" width="3.57421875" style="1" bestFit="1" customWidth="1"/>
    <col min="27" max="16384" width="9.140625" style="1" customWidth="1"/>
  </cols>
  <sheetData>
    <row r="1" spans="1:26" ht="11.25">
      <c r="A1" s="1" t="s">
        <v>205</v>
      </c>
      <c r="Q1" s="3" t="s">
        <v>225</v>
      </c>
      <c r="R1" s="3" t="s">
        <v>226</v>
      </c>
      <c r="S1" s="3" t="s">
        <v>227</v>
      </c>
      <c r="T1" s="3" t="s">
        <v>228</v>
      </c>
      <c r="U1" s="3" t="s">
        <v>229</v>
      </c>
      <c r="V1" s="3" t="s">
        <v>230</v>
      </c>
      <c r="W1" s="3" t="s">
        <v>231</v>
      </c>
      <c r="X1" s="3" t="s">
        <v>3</v>
      </c>
      <c r="Y1" s="3" t="s">
        <v>6</v>
      </c>
      <c r="Z1" s="3" t="s">
        <v>232</v>
      </c>
    </row>
    <row r="2" spans="1:16" ht="11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1.25">
      <c r="A3" s="1" t="s">
        <v>18</v>
      </c>
      <c r="B3" s="2">
        <v>4</v>
      </c>
      <c r="C3" s="2">
        <v>30</v>
      </c>
      <c r="D3" s="2">
        <v>63</v>
      </c>
      <c r="E3" s="2">
        <v>47.6</v>
      </c>
      <c r="F3" s="2">
        <v>17</v>
      </c>
      <c r="G3" s="2">
        <v>22</v>
      </c>
      <c r="H3" s="2">
        <v>77.3</v>
      </c>
      <c r="I3" s="2">
        <v>0</v>
      </c>
      <c r="J3" s="2">
        <v>43</v>
      </c>
      <c r="K3" s="2">
        <v>8</v>
      </c>
      <c r="L3" s="2">
        <v>4</v>
      </c>
      <c r="M3" s="2">
        <v>2</v>
      </c>
      <c r="N3" s="2">
        <v>8</v>
      </c>
      <c r="O3" s="2">
        <v>3</v>
      </c>
      <c r="P3" s="2">
        <v>77</v>
      </c>
    </row>
    <row r="4" spans="1:16" ht="11.25">
      <c r="A4" s="1" t="s">
        <v>19</v>
      </c>
      <c r="B4" s="2">
        <v>4</v>
      </c>
      <c r="C4" s="2">
        <v>25</v>
      </c>
      <c r="D4" s="2">
        <v>59</v>
      </c>
      <c r="E4" s="2">
        <v>42.4</v>
      </c>
      <c r="F4" s="2">
        <v>6</v>
      </c>
      <c r="G4" s="2">
        <v>8</v>
      </c>
      <c r="H4" s="2">
        <v>75</v>
      </c>
      <c r="I4" s="2">
        <v>7</v>
      </c>
      <c r="J4" s="2">
        <v>8</v>
      </c>
      <c r="K4" s="2">
        <v>22</v>
      </c>
      <c r="L4" s="2">
        <v>8</v>
      </c>
      <c r="M4" s="2">
        <v>2.75</v>
      </c>
      <c r="N4" s="2">
        <v>0</v>
      </c>
      <c r="O4" s="2">
        <v>3</v>
      </c>
      <c r="P4" s="2">
        <v>63</v>
      </c>
    </row>
    <row r="5" spans="1:16" ht="11.25">
      <c r="A5" s="1" t="s">
        <v>20</v>
      </c>
      <c r="B5" s="2">
        <v>4</v>
      </c>
      <c r="C5" s="2">
        <v>17</v>
      </c>
      <c r="D5" s="2">
        <v>36</v>
      </c>
      <c r="E5" s="2">
        <v>47.2</v>
      </c>
      <c r="F5" s="2">
        <v>6</v>
      </c>
      <c r="G5" s="2">
        <v>6</v>
      </c>
      <c r="H5" s="2">
        <v>100</v>
      </c>
      <c r="I5" s="2">
        <v>3</v>
      </c>
      <c r="J5" s="2">
        <v>7</v>
      </c>
      <c r="K5" s="2">
        <v>16</v>
      </c>
      <c r="L5" s="2">
        <v>10</v>
      </c>
      <c r="M5" s="2">
        <v>1.6</v>
      </c>
      <c r="N5" s="2">
        <v>0</v>
      </c>
      <c r="O5" s="2">
        <v>5</v>
      </c>
      <c r="P5" s="2">
        <v>43</v>
      </c>
    </row>
    <row r="6" spans="1:16" ht="11.25">
      <c r="A6" s="1" t="s">
        <v>21</v>
      </c>
      <c r="B6" s="2">
        <v>4</v>
      </c>
      <c r="C6" s="2">
        <v>11</v>
      </c>
      <c r="D6" s="2">
        <v>24</v>
      </c>
      <c r="E6" s="2">
        <v>45.8</v>
      </c>
      <c r="F6" s="2">
        <v>10</v>
      </c>
      <c r="G6" s="2">
        <v>13</v>
      </c>
      <c r="H6" s="2">
        <v>76.9</v>
      </c>
      <c r="I6" s="2">
        <v>0</v>
      </c>
      <c r="J6" s="2">
        <v>22</v>
      </c>
      <c r="K6" s="2">
        <v>6</v>
      </c>
      <c r="L6" s="2">
        <v>12</v>
      </c>
      <c r="M6" s="2">
        <v>0.5</v>
      </c>
      <c r="N6" s="2">
        <v>4</v>
      </c>
      <c r="O6" s="2">
        <v>4</v>
      </c>
      <c r="P6" s="2">
        <v>32</v>
      </c>
    </row>
    <row r="7" spans="1:16" ht="11.25">
      <c r="A7" s="1" t="s">
        <v>22</v>
      </c>
      <c r="B7" s="2">
        <v>2</v>
      </c>
      <c r="C7" s="2">
        <v>9</v>
      </c>
      <c r="D7" s="2">
        <v>20</v>
      </c>
      <c r="E7" s="2">
        <v>45</v>
      </c>
      <c r="F7" s="2">
        <v>0</v>
      </c>
      <c r="G7" s="2">
        <v>2</v>
      </c>
      <c r="H7" s="2">
        <v>0</v>
      </c>
      <c r="I7" s="2">
        <v>4</v>
      </c>
      <c r="J7" s="2">
        <v>4</v>
      </c>
      <c r="K7" s="2">
        <v>12</v>
      </c>
      <c r="L7" s="2">
        <v>2</v>
      </c>
      <c r="M7" s="2">
        <v>6</v>
      </c>
      <c r="N7" s="2">
        <v>1</v>
      </c>
      <c r="O7" s="2">
        <v>4</v>
      </c>
      <c r="P7" s="2">
        <v>22</v>
      </c>
    </row>
    <row r="8" spans="1:16" ht="11.25">
      <c r="A8" s="1" t="s">
        <v>23</v>
      </c>
      <c r="B8" s="2">
        <v>2</v>
      </c>
      <c r="C8" s="2">
        <v>11</v>
      </c>
      <c r="D8" s="2">
        <v>29</v>
      </c>
      <c r="E8" s="2">
        <v>37.9</v>
      </c>
      <c r="F8" s="2">
        <v>2</v>
      </c>
      <c r="G8" s="2">
        <v>7</v>
      </c>
      <c r="H8" s="2">
        <v>28.6</v>
      </c>
      <c r="I8" s="2">
        <v>1</v>
      </c>
      <c r="J8" s="2">
        <v>16</v>
      </c>
      <c r="K8" s="2">
        <v>5</v>
      </c>
      <c r="L8" s="2">
        <v>5</v>
      </c>
      <c r="M8" s="2">
        <v>1</v>
      </c>
      <c r="N8" s="2">
        <v>2</v>
      </c>
      <c r="O8" s="2">
        <v>3</v>
      </c>
      <c r="P8" s="2">
        <v>25</v>
      </c>
    </row>
    <row r="9" spans="1:16" ht="11.25">
      <c r="A9" s="1" t="s">
        <v>24</v>
      </c>
      <c r="B9" s="2">
        <v>4</v>
      </c>
      <c r="C9" s="2">
        <v>8</v>
      </c>
      <c r="D9" s="2">
        <v>18</v>
      </c>
      <c r="E9" s="2">
        <v>44.4</v>
      </c>
      <c r="F9" s="2">
        <v>3</v>
      </c>
      <c r="G9" s="2">
        <v>4</v>
      </c>
      <c r="H9" s="2">
        <v>75</v>
      </c>
      <c r="I9" s="2">
        <v>5</v>
      </c>
      <c r="J9" s="2">
        <v>12</v>
      </c>
      <c r="K9" s="2">
        <v>3</v>
      </c>
      <c r="L9" s="2">
        <v>3</v>
      </c>
      <c r="M9" s="2">
        <v>1</v>
      </c>
      <c r="N9" s="2">
        <v>2</v>
      </c>
      <c r="O9" s="2">
        <v>1</v>
      </c>
      <c r="P9" s="2">
        <v>24</v>
      </c>
    </row>
    <row r="10" spans="1:16" ht="11.25">
      <c r="A10" s="1" t="s">
        <v>25</v>
      </c>
      <c r="B10" s="2">
        <v>3</v>
      </c>
      <c r="C10" s="2">
        <v>8</v>
      </c>
      <c r="D10" s="2">
        <v>18</v>
      </c>
      <c r="E10" s="2">
        <v>44.4</v>
      </c>
      <c r="F10" s="2">
        <v>4</v>
      </c>
      <c r="G10" s="2">
        <v>4</v>
      </c>
      <c r="H10" s="2">
        <v>100</v>
      </c>
      <c r="I10" s="2">
        <v>0</v>
      </c>
      <c r="J10" s="2">
        <v>5</v>
      </c>
      <c r="K10" s="2">
        <v>16</v>
      </c>
      <c r="L10" s="2">
        <v>3</v>
      </c>
      <c r="M10" s="2">
        <v>5.333</v>
      </c>
      <c r="N10" s="2">
        <v>1</v>
      </c>
      <c r="O10" s="2">
        <v>1</v>
      </c>
      <c r="P10" s="2">
        <v>20</v>
      </c>
    </row>
    <row r="11" spans="1:26" s="10" customFormat="1" ht="11.25">
      <c r="A11" s="4" t="s">
        <v>233</v>
      </c>
      <c r="B11" s="5">
        <f>SUM(B3:B10)</f>
        <v>27</v>
      </c>
      <c r="C11" s="5">
        <f>SUM(C3:C10)</f>
        <v>119</v>
      </c>
      <c r="D11" s="5">
        <f>SUM(D3:D10)</f>
        <v>267</v>
      </c>
      <c r="E11" s="6">
        <f>+C11/D11</f>
        <v>0.44569288389513106</v>
      </c>
      <c r="F11" s="5">
        <f>SUM(F3:F10)</f>
        <v>48</v>
      </c>
      <c r="G11" s="5">
        <f>SUM(G3:G10)</f>
        <v>66</v>
      </c>
      <c r="H11" s="6">
        <f>+F11/G11</f>
        <v>0.7272727272727273</v>
      </c>
      <c r="I11" s="5">
        <f>SUM(I3:I10)</f>
        <v>20</v>
      </c>
      <c r="J11" s="5">
        <f>SUM(J3:J10)</f>
        <v>117</v>
      </c>
      <c r="K11" s="5">
        <f>SUM(K3:K10)</f>
        <v>88</v>
      </c>
      <c r="L11" s="5">
        <f>SUM(L3:L10)</f>
        <v>47</v>
      </c>
      <c r="M11" s="6">
        <f>+K11/L11</f>
        <v>1.872340425531915</v>
      </c>
      <c r="N11" s="5">
        <f>SUM(N3:N10)</f>
        <v>18</v>
      </c>
      <c r="O11" s="5">
        <f>SUM(O3:O10)</f>
        <v>24</v>
      </c>
      <c r="P11" s="5">
        <f>SUM(P3:P10)</f>
        <v>306</v>
      </c>
      <c r="Q11" s="7">
        <f>SUM(R11:Z11)</f>
        <v>1461.5</v>
      </c>
      <c r="R11" s="8">
        <f>+P11</f>
        <v>306</v>
      </c>
      <c r="S11" s="8">
        <f>+J11*1.7</f>
        <v>198.9</v>
      </c>
      <c r="T11" s="8">
        <f>+K11*3</f>
        <v>264</v>
      </c>
      <c r="U11" s="8">
        <f>+I11*4</f>
        <v>80</v>
      </c>
      <c r="V11" s="8">
        <f>O11*4.4</f>
        <v>105.60000000000001</v>
      </c>
      <c r="W11" s="8">
        <f>+N11*6.5</f>
        <v>117</v>
      </c>
      <c r="X11" s="9">
        <f>IF(E11&lt;0.414,70,IF(E11&lt;0.427,85,IF(E11&lt;0.437,100,IF(E11&lt;0.444,115,IF(E11&lt;0.452,130,IF(E11&lt;0.46,145,IF(E11&lt;0.469,160,IF(E11&lt;0.481,175,190))))))))</f>
        <v>130</v>
      </c>
      <c r="Y11" s="9">
        <f>IF(H11&lt;0.687,70,IF(H11&lt;0.719,85,IF(H11&lt;0.74,100,IF(H11&lt;0.758,115,IF(H11&lt;0.776,130,IF(H11&lt;0.789,145,IF(H11&lt;0.804,160,IF(H11&lt;0.827,175,190))))))))</f>
        <v>100</v>
      </c>
      <c r="Z11" s="9">
        <f>IF(M11&lt;1.15,70,IF(M11&lt;1.29,85,IF(M11&lt;1.4,100,IF(M11&lt;1.5,115,IF(M11&lt;1.59,130,IF(M11&lt;1.72,145,IF(M11&lt;1.89,160,IF(M11&lt;2.09,175,190))))))))</f>
        <v>160</v>
      </c>
    </row>
    <row r="12" ht="11.25">
      <c r="A12" s="1" t="s">
        <v>206</v>
      </c>
    </row>
    <row r="13" spans="1:16" ht="11.25">
      <c r="A13" s="1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14</v>
      </c>
      <c r="O13" s="2" t="s">
        <v>15</v>
      </c>
      <c r="P13" s="2" t="s">
        <v>16</v>
      </c>
    </row>
    <row r="14" spans="1:16" ht="11.25">
      <c r="A14" s="1" t="s">
        <v>27</v>
      </c>
      <c r="B14" s="2">
        <v>4</v>
      </c>
      <c r="C14" s="2">
        <v>26</v>
      </c>
      <c r="D14" s="2">
        <v>49</v>
      </c>
      <c r="E14" s="2">
        <v>53.1</v>
      </c>
      <c r="F14" s="2">
        <v>6</v>
      </c>
      <c r="G14" s="2">
        <v>9</v>
      </c>
      <c r="H14" s="2">
        <v>66.7</v>
      </c>
      <c r="I14" s="2">
        <v>0</v>
      </c>
      <c r="J14" s="2">
        <v>43</v>
      </c>
      <c r="K14" s="2">
        <v>13</v>
      </c>
      <c r="L14" s="2">
        <v>3</v>
      </c>
      <c r="M14" s="2">
        <v>4.333</v>
      </c>
      <c r="N14" s="2">
        <v>17</v>
      </c>
      <c r="O14" s="2">
        <v>5</v>
      </c>
      <c r="P14" s="2">
        <v>58</v>
      </c>
    </row>
    <row r="15" spans="1:16" ht="11.25">
      <c r="A15" s="1" t="s">
        <v>28</v>
      </c>
      <c r="B15" s="2">
        <v>4</v>
      </c>
      <c r="C15" s="2">
        <v>30</v>
      </c>
      <c r="D15" s="2">
        <v>70</v>
      </c>
      <c r="E15" s="2">
        <v>42.9</v>
      </c>
      <c r="F15" s="2">
        <v>30</v>
      </c>
      <c r="G15" s="2">
        <v>35</v>
      </c>
      <c r="H15" s="2">
        <v>85.7</v>
      </c>
      <c r="I15" s="2">
        <v>3</v>
      </c>
      <c r="J15" s="2">
        <v>29</v>
      </c>
      <c r="K15" s="2">
        <v>13</v>
      </c>
      <c r="L15" s="2">
        <v>7</v>
      </c>
      <c r="M15" s="2">
        <v>1.857</v>
      </c>
      <c r="N15" s="2">
        <v>0</v>
      </c>
      <c r="O15" s="2">
        <v>11</v>
      </c>
      <c r="P15" s="2">
        <v>93</v>
      </c>
    </row>
    <row r="16" spans="1:16" ht="11.25">
      <c r="A16" s="1" t="s">
        <v>29</v>
      </c>
      <c r="B16" s="2">
        <v>4</v>
      </c>
      <c r="C16" s="2">
        <v>19</v>
      </c>
      <c r="D16" s="2">
        <v>56</v>
      </c>
      <c r="E16" s="2">
        <v>33.9</v>
      </c>
      <c r="F16" s="2">
        <v>11</v>
      </c>
      <c r="G16" s="2">
        <v>12</v>
      </c>
      <c r="H16" s="2">
        <v>91.7</v>
      </c>
      <c r="I16" s="2">
        <v>14</v>
      </c>
      <c r="J16" s="2">
        <v>11</v>
      </c>
      <c r="K16" s="2">
        <v>26</v>
      </c>
      <c r="L16" s="2">
        <v>8</v>
      </c>
      <c r="M16" s="2">
        <v>3.25</v>
      </c>
      <c r="N16" s="2">
        <v>0</v>
      </c>
      <c r="O16" s="2">
        <v>6</v>
      </c>
      <c r="P16" s="2">
        <v>63</v>
      </c>
    </row>
    <row r="17" spans="1:16" ht="11.25">
      <c r="A17" s="1" t="s">
        <v>30</v>
      </c>
      <c r="B17" s="2">
        <v>4</v>
      </c>
      <c r="C17" s="2">
        <v>30</v>
      </c>
      <c r="D17" s="2">
        <v>63</v>
      </c>
      <c r="E17" s="2">
        <v>47.6</v>
      </c>
      <c r="F17" s="2">
        <v>19</v>
      </c>
      <c r="G17" s="2">
        <v>21</v>
      </c>
      <c r="H17" s="2">
        <v>90.5</v>
      </c>
      <c r="I17" s="2">
        <v>1</v>
      </c>
      <c r="J17" s="2">
        <v>24</v>
      </c>
      <c r="K17" s="2">
        <v>35</v>
      </c>
      <c r="L17" s="2">
        <v>13</v>
      </c>
      <c r="M17" s="2">
        <v>2.692</v>
      </c>
      <c r="N17" s="2">
        <v>0</v>
      </c>
      <c r="O17" s="2">
        <v>1</v>
      </c>
      <c r="P17" s="2">
        <v>80</v>
      </c>
    </row>
    <row r="18" spans="1:16" ht="11.25">
      <c r="A18" s="1" t="s">
        <v>31</v>
      </c>
      <c r="B18" s="2">
        <v>4</v>
      </c>
      <c r="C18" s="2">
        <v>16</v>
      </c>
      <c r="D18" s="2">
        <v>29</v>
      </c>
      <c r="E18" s="2">
        <v>55.2</v>
      </c>
      <c r="F18" s="2">
        <v>14</v>
      </c>
      <c r="G18" s="2">
        <v>19</v>
      </c>
      <c r="H18" s="2">
        <v>73.7</v>
      </c>
      <c r="I18" s="2">
        <v>0</v>
      </c>
      <c r="J18" s="2">
        <v>58</v>
      </c>
      <c r="K18" s="2">
        <v>6</v>
      </c>
      <c r="L18" s="2">
        <v>6</v>
      </c>
      <c r="M18" s="2">
        <v>1</v>
      </c>
      <c r="N18" s="2">
        <v>4</v>
      </c>
      <c r="O18" s="2">
        <v>5</v>
      </c>
      <c r="P18" s="2">
        <v>46</v>
      </c>
    </row>
    <row r="19" spans="1:16" ht="11.25">
      <c r="A19" s="1" t="s">
        <v>32</v>
      </c>
      <c r="B19" s="2">
        <v>3</v>
      </c>
      <c r="C19" s="2">
        <v>16</v>
      </c>
      <c r="D19" s="2">
        <v>40</v>
      </c>
      <c r="E19" s="2">
        <v>40</v>
      </c>
      <c r="F19" s="2">
        <v>5</v>
      </c>
      <c r="G19" s="2">
        <v>8</v>
      </c>
      <c r="H19" s="2">
        <v>62.5</v>
      </c>
      <c r="I19" s="2">
        <v>2</v>
      </c>
      <c r="J19" s="2">
        <v>21</v>
      </c>
      <c r="K19" s="2">
        <v>9</v>
      </c>
      <c r="L19" s="2">
        <v>3</v>
      </c>
      <c r="M19" s="2">
        <v>3</v>
      </c>
      <c r="N19" s="2">
        <v>1</v>
      </c>
      <c r="O19" s="2">
        <v>2</v>
      </c>
      <c r="P19" s="2">
        <v>39</v>
      </c>
    </row>
    <row r="20" spans="1:16" ht="11.25">
      <c r="A20" s="1" t="s">
        <v>33</v>
      </c>
      <c r="B20" s="2">
        <v>4</v>
      </c>
      <c r="C20" s="2">
        <v>15</v>
      </c>
      <c r="D20" s="2">
        <v>29</v>
      </c>
      <c r="E20" s="2">
        <v>51.7</v>
      </c>
      <c r="F20" s="2">
        <v>1</v>
      </c>
      <c r="G20" s="2">
        <v>4</v>
      </c>
      <c r="H20" s="2">
        <v>25</v>
      </c>
      <c r="I20" s="2">
        <v>0</v>
      </c>
      <c r="J20" s="2">
        <v>14</v>
      </c>
      <c r="K20" s="2">
        <v>3</v>
      </c>
      <c r="L20" s="2">
        <v>3</v>
      </c>
      <c r="M20" s="2">
        <v>1</v>
      </c>
      <c r="N20" s="2">
        <v>2</v>
      </c>
      <c r="O20" s="2">
        <v>1</v>
      </c>
      <c r="P20" s="2">
        <v>31</v>
      </c>
    </row>
    <row r="21" spans="1:16" ht="11.25">
      <c r="A21" s="1" t="s">
        <v>34</v>
      </c>
      <c r="B21" s="2">
        <v>3</v>
      </c>
      <c r="C21" s="2">
        <v>6</v>
      </c>
      <c r="D21" s="2">
        <v>13</v>
      </c>
      <c r="E21" s="2">
        <v>46.2</v>
      </c>
      <c r="F21" s="2">
        <v>2</v>
      </c>
      <c r="G21" s="2">
        <v>3</v>
      </c>
      <c r="H21" s="2">
        <v>66.7</v>
      </c>
      <c r="I21" s="2">
        <v>0</v>
      </c>
      <c r="J21" s="2">
        <v>11</v>
      </c>
      <c r="K21" s="2">
        <v>0</v>
      </c>
      <c r="L21" s="2">
        <v>3</v>
      </c>
      <c r="M21" s="2">
        <v>0</v>
      </c>
      <c r="N21" s="2">
        <v>3</v>
      </c>
      <c r="O21" s="2">
        <v>1</v>
      </c>
      <c r="P21" s="2">
        <v>14</v>
      </c>
    </row>
    <row r="22" spans="1:26" s="10" customFormat="1" ht="11.25">
      <c r="A22" s="4" t="s">
        <v>233</v>
      </c>
      <c r="B22" s="5">
        <f>SUM(B14:B21)</f>
        <v>30</v>
      </c>
      <c r="C22" s="5">
        <f>SUM(C14:C21)</f>
        <v>158</v>
      </c>
      <c r="D22" s="5">
        <f>SUM(D14:D21)</f>
        <v>349</v>
      </c>
      <c r="E22" s="6">
        <f>+C22/D22</f>
        <v>0.45272206303724927</v>
      </c>
      <c r="F22" s="5">
        <f>SUM(F14:F21)</f>
        <v>88</v>
      </c>
      <c r="G22" s="5">
        <f>SUM(G14:G21)</f>
        <v>111</v>
      </c>
      <c r="H22" s="6">
        <f>+F22/G22</f>
        <v>0.7927927927927928</v>
      </c>
      <c r="I22" s="5">
        <f>SUM(I14:I21)</f>
        <v>20</v>
      </c>
      <c r="J22" s="5">
        <f>SUM(J14:J21)</f>
        <v>211</v>
      </c>
      <c r="K22" s="5">
        <f>SUM(K14:K21)</f>
        <v>105</v>
      </c>
      <c r="L22" s="5">
        <f>SUM(L14:L21)</f>
        <v>46</v>
      </c>
      <c r="M22" s="6">
        <f>+K22/L22</f>
        <v>2.282608695652174</v>
      </c>
      <c r="N22" s="5">
        <f>SUM(N14:N21)</f>
        <v>27</v>
      </c>
      <c r="O22" s="5">
        <f>SUM(O14:O21)</f>
        <v>32</v>
      </c>
      <c r="P22" s="5">
        <f>SUM(P14:P21)</f>
        <v>424</v>
      </c>
      <c r="Q22" s="7">
        <f>SUM(R22:Z22)</f>
        <v>1989</v>
      </c>
      <c r="R22" s="8">
        <f>+P22</f>
        <v>424</v>
      </c>
      <c r="S22" s="8">
        <f>+J22*1.7</f>
        <v>358.7</v>
      </c>
      <c r="T22" s="8">
        <f>+K22*3</f>
        <v>315</v>
      </c>
      <c r="U22" s="8">
        <f>+I22*4</f>
        <v>80</v>
      </c>
      <c r="V22" s="8">
        <f>O22*4.4</f>
        <v>140.8</v>
      </c>
      <c r="W22" s="8">
        <f>+N22*6.5</f>
        <v>175.5</v>
      </c>
      <c r="X22" s="9">
        <f>IF(E22&lt;0.414,70,IF(E22&lt;0.427,85,IF(E22&lt;0.437,100,IF(E22&lt;0.444,115,IF(E22&lt;0.452,130,IF(E22&lt;0.46,145,IF(E22&lt;0.469,160,IF(E22&lt;0.481,175,190))))))))</f>
        <v>145</v>
      </c>
      <c r="Y22" s="9">
        <f>IF(H22&lt;0.687,70,IF(H22&lt;0.719,85,IF(H22&lt;0.74,100,IF(H22&lt;0.758,115,IF(H22&lt;0.776,130,IF(H22&lt;0.789,145,IF(H22&lt;0.804,160,IF(H22&lt;0.827,175,190))))))))</f>
        <v>160</v>
      </c>
      <c r="Z22" s="9">
        <f>IF(M22&lt;1.15,70,IF(M22&lt;1.29,85,IF(M22&lt;1.4,100,IF(M22&lt;1.5,115,IF(M22&lt;1.59,130,IF(M22&lt;1.72,145,IF(M22&lt;1.89,160,IF(M22&lt;2.09,175,190))))))))</f>
        <v>190</v>
      </c>
    </row>
    <row r="23" ht="11.25">
      <c r="A23" s="1" t="s">
        <v>207</v>
      </c>
    </row>
    <row r="24" spans="1:16" ht="11.25">
      <c r="A24" s="1" t="s">
        <v>1</v>
      </c>
      <c r="B24" s="2" t="s">
        <v>2</v>
      </c>
      <c r="C24" s="2" t="s">
        <v>3</v>
      </c>
      <c r="D24" s="2" t="s">
        <v>4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9</v>
      </c>
      <c r="J24" s="2" t="s">
        <v>10</v>
      </c>
      <c r="K24" s="2" t="s">
        <v>11</v>
      </c>
      <c r="L24" s="2" t="s">
        <v>12</v>
      </c>
      <c r="M24" s="2" t="s">
        <v>13</v>
      </c>
      <c r="N24" s="2" t="s">
        <v>14</v>
      </c>
      <c r="O24" s="2" t="s">
        <v>15</v>
      </c>
      <c r="P24" s="2" t="s">
        <v>16</v>
      </c>
    </row>
    <row r="25" spans="1:16" ht="11.25">
      <c r="A25" s="1" t="s">
        <v>36</v>
      </c>
      <c r="B25" s="2">
        <v>4</v>
      </c>
      <c r="C25" s="2">
        <v>45</v>
      </c>
      <c r="D25" s="2">
        <v>105</v>
      </c>
      <c r="E25" s="2">
        <v>42.9</v>
      </c>
      <c r="F25" s="2">
        <v>23</v>
      </c>
      <c r="G25" s="2">
        <v>30</v>
      </c>
      <c r="H25" s="2">
        <v>76.7</v>
      </c>
      <c r="I25" s="2">
        <v>7</v>
      </c>
      <c r="J25" s="2">
        <v>17</v>
      </c>
      <c r="K25" s="2">
        <v>23</v>
      </c>
      <c r="L25" s="2">
        <v>22</v>
      </c>
      <c r="M25" s="2">
        <v>1.045</v>
      </c>
      <c r="N25" s="2">
        <v>2</v>
      </c>
      <c r="O25" s="2">
        <v>12</v>
      </c>
      <c r="P25" s="2">
        <v>120</v>
      </c>
    </row>
    <row r="26" spans="1:16" ht="11.25">
      <c r="A26" s="1" t="s">
        <v>37</v>
      </c>
      <c r="B26" s="2">
        <v>4</v>
      </c>
      <c r="C26" s="2">
        <v>37</v>
      </c>
      <c r="D26" s="2">
        <v>77</v>
      </c>
      <c r="E26" s="2">
        <v>48.1</v>
      </c>
      <c r="F26" s="2">
        <v>13</v>
      </c>
      <c r="G26" s="2">
        <v>17</v>
      </c>
      <c r="H26" s="2">
        <v>76.5</v>
      </c>
      <c r="I26" s="2">
        <v>6</v>
      </c>
      <c r="J26" s="2">
        <v>57</v>
      </c>
      <c r="K26" s="2">
        <v>7</v>
      </c>
      <c r="L26" s="2">
        <v>3</v>
      </c>
      <c r="M26" s="2">
        <v>2.333</v>
      </c>
      <c r="N26" s="2">
        <v>5</v>
      </c>
      <c r="O26" s="2">
        <v>7</v>
      </c>
      <c r="P26" s="2">
        <v>93</v>
      </c>
    </row>
    <row r="27" spans="1:16" ht="11.25">
      <c r="A27" s="1" t="s">
        <v>38</v>
      </c>
      <c r="B27" s="2">
        <v>5</v>
      </c>
      <c r="C27" s="2">
        <v>24</v>
      </c>
      <c r="D27" s="2">
        <v>50</v>
      </c>
      <c r="E27" s="2">
        <v>48</v>
      </c>
      <c r="F27" s="2">
        <v>28</v>
      </c>
      <c r="G27" s="2">
        <v>33</v>
      </c>
      <c r="H27" s="2">
        <v>84.8</v>
      </c>
      <c r="I27" s="2">
        <v>0</v>
      </c>
      <c r="J27" s="2">
        <v>54</v>
      </c>
      <c r="K27" s="2">
        <v>6</v>
      </c>
      <c r="L27" s="2">
        <v>10</v>
      </c>
      <c r="M27" s="2">
        <v>0.6</v>
      </c>
      <c r="N27" s="2">
        <v>7</v>
      </c>
      <c r="O27" s="2">
        <v>1</v>
      </c>
      <c r="P27" s="2">
        <v>76</v>
      </c>
    </row>
    <row r="28" spans="1:16" ht="11.25">
      <c r="A28" s="1" t="s">
        <v>39</v>
      </c>
      <c r="B28" s="2">
        <v>3</v>
      </c>
      <c r="C28" s="2">
        <v>20</v>
      </c>
      <c r="D28" s="2">
        <v>46</v>
      </c>
      <c r="E28" s="2">
        <v>43.5</v>
      </c>
      <c r="F28" s="2">
        <v>14</v>
      </c>
      <c r="G28" s="2">
        <v>15</v>
      </c>
      <c r="H28" s="2">
        <v>93.3</v>
      </c>
      <c r="I28" s="2">
        <v>0</v>
      </c>
      <c r="J28" s="2">
        <v>22</v>
      </c>
      <c r="K28" s="2">
        <v>9</v>
      </c>
      <c r="L28" s="2">
        <v>5</v>
      </c>
      <c r="M28" s="2">
        <v>1.8</v>
      </c>
      <c r="N28" s="2">
        <v>2</v>
      </c>
      <c r="O28" s="2">
        <v>10</v>
      </c>
      <c r="P28" s="2">
        <v>54</v>
      </c>
    </row>
    <row r="29" spans="1:16" ht="11.25">
      <c r="A29" s="1" t="s">
        <v>40</v>
      </c>
      <c r="B29" s="2">
        <v>4</v>
      </c>
      <c r="C29" s="2">
        <v>17</v>
      </c>
      <c r="D29" s="2">
        <v>35</v>
      </c>
      <c r="E29" s="2">
        <v>48.6</v>
      </c>
      <c r="F29" s="2">
        <v>9</v>
      </c>
      <c r="G29" s="2">
        <v>10</v>
      </c>
      <c r="H29" s="2">
        <v>90</v>
      </c>
      <c r="I29" s="2">
        <v>6</v>
      </c>
      <c r="J29" s="2">
        <v>20</v>
      </c>
      <c r="K29" s="2">
        <v>8</v>
      </c>
      <c r="L29" s="2">
        <v>7</v>
      </c>
      <c r="M29" s="2">
        <v>1.143</v>
      </c>
      <c r="N29" s="2">
        <v>2</v>
      </c>
      <c r="O29" s="2">
        <v>1</v>
      </c>
      <c r="P29" s="2">
        <v>49</v>
      </c>
    </row>
    <row r="30" spans="1:16" ht="11.25">
      <c r="A30" s="1" t="s">
        <v>41</v>
      </c>
      <c r="B30" s="2">
        <v>3</v>
      </c>
      <c r="C30" s="2">
        <v>9</v>
      </c>
      <c r="D30" s="2">
        <v>17</v>
      </c>
      <c r="E30" s="2">
        <v>52.9</v>
      </c>
      <c r="F30" s="2">
        <v>4</v>
      </c>
      <c r="G30" s="2">
        <v>6</v>
      </c>
      <c r="H30" s="2">
        <v>66.7</v>
      </c>
      <c r="I30" s="2">
        <v>0</v>
      </c>
      <c r="J30" s="2">
        <v>34</v>
      </c>
      <c r="K30" s="2">
        <v>6</v>
      </c>
      <c r="L30" s="2">
        <v>2</v>
      </c>
      <c r="M30" s="2">
        <v>3</v>
      </c>
      <c r="N30" s="2">
        <v>5</v>
      </c>
      <c r="O30" s="2">
        <v>2</v>
      </c>
      <c r="P30" s="2">
        <v>22</v>
      </c>
    </row>
    <row r="31" spans="1:16" ht="11.25">
      <c r="A31" s="1" t="s">
        <v>42</v>
      </c>
      <c r="B31" s="2">
        <v>3</v>
      </c>
      <c r="C31" s="2">
        <v>16</v>
      </c>
      <c r="D31" s="2">
        <v>34</v>
      </c>
      <c r="E31" s="2">
        <v>47.1</v>
      </c>
      <c r="F31" s="2">
        <v>18</v>
      </c>
      <c r="G31" s="2">
        <v>27</v>
      </c>
      <c r="H31" s="2">
        <v>66.7</v>
      </c>
      <c r="I31" s="2">
        <v>0</v>
      </c>
      <c r="J31" s="2">
        <v>4</v>
      </c>
      <c r="K31" s="2">
        <v>7</v>
      </c>
      <c r="L31" s="2">
        <v>9</v>
      </c>
      <c r="M31" s="2">
        <v>0.778</v>
      </c>
      <c r="N31" s="2">
        <v>3</v>
      </c>
      <c r="O31" s="2">
        <v>3</v>
      </c>
      <c r="P31" s="2">
        <v>50</v>
      </c>
    </row>
    <row r="32" spans="1:16" ht="11.25">
      <c r="A32" s="1" t="s">
        <v>43</v>
      </c>
      <c r="B32" s="2">
        <v>3</v>
      </c>
      <c r="C32" s="2">
        <v>13</v>
      </c>
      <c r="D32" s="2">
        <v>36</v>
      </c>
      <c r="E32" s="2">
        <v>36.1</v>
      </c>
      <c r="F32" s="2">
        <v>12</v>
      </c>
      <c r="G32" s="2">
        <v>16</v>
      </c>
      <c r="H32" s="2">
        <v>75</v>
      </c>
      <c r="I32" s="2">
        <v>0</v>
      </c>
      <c r="J32" s="2">
        <v>13</v>
      </c>
      <c r="K32" s="2">
        <v>6</v>
      </c>
      <c r="L32" s="2">
        <v>9</v>
      </c>
      <c r="M32" s="2">
        <v>0.667</v>
      </c>
      <c r="N32" s="2">
        <v>1</v>
      </c>
      <c r="O32" s="2">
        <v>2</v>
      </c>
      <c r="P32" s="2">
        <v>38</v>
      </c>
    </row>
    <row r="33" spans="1:26" s="10" customFormat="1" ht="11.25">
      <c r="A33" s="4" t="s">
        <v>233</v>
      </c>
      <c r="B33" s="5">
        <f>SUM(B25:B32)</f>
        <v>29</v>
      </c>
      <c r="C33" s="5">
        <f>SUM(C25:C32)</f>
        <v>181</v>
      </c>
      <c r="D33" s="5">
        <f>SUM(D25:D32)</f>
        <v>400</v>
      </c>
      <c r="E33" s="6">
        <f>+C33/D33</f>
        <v>0.4525</v>
      </c>
      <c r="F33" s="5">
        <f>SUM(F25:F32)</f>
        <v>121</v>
      </c>
      <c r="G33" s="5">
        <f>SUM(G25:G32)</f>
        <v>154</v>
      </c>
      <c r="H33" s="6">
        <f>+F33/G33</f>
        <v>0.7857142857142857</v>
      </c>
      <c r="I33" s="5">
        <f>SUM(I25:I32)</f>
        <v>19</v>
      </c>
      <c r="J33" s="5">
        <f>SUM(J25:J32)</f>
        <v>221</v>
      </c>
      <c r="K33" s="5">
        <f>SUM(K25:K32)</f>
        <v>72</v>
      </c>
      <c r="L33" s="5">
        <f>SUM(L25:L32)</f>
        <v>67</v>
      </c>
      <c r="M33" s="6">
        <f>+K33/L33</f>
        <v>1.0746268656716418</v>
      </c>
      <c r="N33" s="5">
        <f>SUM(N25:N32)</f>
        <v>27</v>
      </c>
      <c r="O33" s="5">
        <f>SUM(O25:O32)</f>
        <v>38</v>
      </c>
      <c r="P33" s="5">
        <f>SUM(P25:P32)</f>
        <v>502</v>
      </c>
      <c r="Q33" s="7">
        <f>SUM(R33:Z33)</f>
        <v>1872.4</v>
      </c>
      <c r="R33" s="8">
        <f>+P33</f>
        <v>502</v>
      </c>
      <c r="S33" s="8">
        <f>+J33*1.7</f>
        <v>375.7</v>
      </c>
      <c r="T33" s="8">
        <f>+K33*3</f>
        <v>216</v>
      </c>
      <c r="U33" s="8">
        <f>+I33*4</f>
        <v>76</v>
      </c>
      <c r="V33" s="8">
        <f>O33*4.4</f>
        <v>167.20000000000002</v>
      </c>
      <c r="W33" s="8">
        <f>+N33*6.5</f>
        <v>175.5</v>
      </c>
      <c r="X33" s="9">
        <f>IF(E33&lt;0.414,70,IF(E33&lt;0.427,85,IF(E33&lt;0.437,100,IF(E33&lt;0.444,115,IF(E33&lt;0.452,130,IF(E33&lt;0.46,145,IF(E33&lt;0.469,160,IF(E33&lt;0.481,175,190))))))))</f>
        <v>145</v>
      </c>
      <c r="Y33" s="9">
        <f>IF(H33&lt;0.687,70,IF(H33&lt;0.719,85,IF(H33&lt;0.74,100,IF(H33&lt;0.758,115,IF(H33&lt;0.776,130,IF(H33&lt;0.789,145,IF(H33&lt;0.804,160,IF(H33&lt;0.827,175,190))))))))</f>
        <v>145</v>
      </c>
      <c r="Z33" s="9">
        <f>IF(M33&lt;1.15,70,IF(M33&lt;1.29,85,IF(M33&lt;1.4,100,IF(M33&lt;1.5,115,IF(M33&lt;1.59,130,IF(M33&lt;1.72,145,IF(M33&lt;1.89,160,IF(M33&lt;2.09,175,190))))))))</f>
        <v>70</v>
      </c>
    </row>
    <row r="34" ht="11.25">
      <c r="A34" s="1" t="s">
        <v>208</v>
      </c>
    </row>
    <row r="35" spans="1:16" ht="11.25">
      <c r="A35" s="1" t="s">
        <v>1</v>
      </c>
      <c r="B35" s="2" t="s">
        <v>2</v>
      </c>
      <c r="C35" s="2" t="s">
        <v>3</v>
      </c>
      <c r="D35" s="2" t="s">
        <v>4</v>
      </c>
      <c r="E35" s="2" t="s">
        <v>5</v>
      </c>
      <c r="F35" s="2" t="s">
        <v>6</v>
      </c>
      <c r="G35" s="2" t="s">
        <v>7</v>
      </c>
      <c r="H35" s="2" t="s">
        <v>8</v>
      </c>
      <c r="I35" s="2" t="s">
        <v>9</v>
      </c>
      <c r="J35" s="2" t="s">
        <v>10</v>
      </c>
      <c r="K35" s="2" t="s">
        <v>11</v>
      </c>
      <c r="L35" s="2" t="s">
        <v>12</v>
      </c>
      <c r="M35" s="2" t="s">
        <v>13</v>
      </c>
      <c r="N35" s="2" t="s">
        <v>14</v>
      </c>
      <c r="O35" s="2" t="s">
        <v>15</v>
      </c>
      <c r="P35" s="2" t="s">
        <v>16</v>
      </c>
    </row>
    <row r="36" spans="1:16" ht="11.25">
      <c r="A36" s="1" t="s">
        <v>45</v>
      </c>
      <c r="B36" s="2">
        <v>5</v>
      </c>
      <c r="C36" s="2">
        <v>56</v>
      </c>
      <c r="D36" s="2">
        <v>121</v>
      </c>
      <c r="E36" s="2">
        <v>46.3</v>
      </c>
      <c r="F36" s="2">
        <v>40</v>
      </c>
      <c r="G36" s="2">
        <v>52</v>
      </c>
      <c r="H36" s="2">
        <v>76.9</v>
      </c>
      <c r="I36" s="2">
        <v>12</v>
      </c>
      <c r="J36" s="2">
        <v>37</v>
      </c>
      <c r="K36" s="2">
        <v>31</v>
      </c>
      <c r="L36" s="2">
        <v>27</v>
      </c>
      <c r="M36" s="2">
        <v>1.148</v>
      </c>
      <c r="N36" s="2">
        <v>4</v>
      </c>
      <c r="O36" s="2">
        <v>14</v>
      </c>
      <c r="P36" s="2">
        <v>164</v>
      </c>
    </row>
    <row r="37" spans="1:16" ht="11.25">
      <c r="A37" s="1" t="s">
        <v>46</v>
      </c>
      <c r="B37" s="2">
        <v>4</v>
      </c>
      <c r="C37" s="2">
        <v>26</v>
      </c>
      <c r="D37" s="2">
        <v>58</v>
      </c>
      <c r="E37" s="2">
        <v>44.8</v>
      </c>
      <c r="F37" s="2">
        <v>13</v>
      </c>
      <c r="G37" s="2">
        <v>16</v>
      </c>
      <c r="H37" s="2">
        <v>81.2</v>
      </c>
      <c r="I37" s="2">
        <v>10</v>
      </c>
      <c r="J37" s="2">
        <v>10</v>
      </c>
      <c r="K37" s="2">
        <v>15</v>
      </c>
      <c r="L37" s="2">
        <v>9</v>
      </c>
      <c r="M37" s="2">
        <v>1.667</v>
      </c>
      <c r="N37" s="2">
        <v>1</v>
      </c>
      <c r="O37" s="2">
        <v>4</v>
      </c>
      <c r="P37" s="2">
        <v>75</v>
      </c>
    </row>
    <row r="38" spans="1:16" ht="11.25">
      <c r="A38" s="1" t="s">
        <v>47</v>
      </c>
      <c r="B38" s="2">
        <v>4</v>
      </c>
      <c r="C38" s="2">
        <v>29</v>
      </c>
      <c r="D38" s="2">
        <v>64</v>
      </c>
      <c r="E38" s="2">
        <v>45.3</v>
      </c>
      <c r="F38" s="2">
        <v>28</v>
      </c>
      <c r="G38" s="2">
        <v>36</v>
      </c>
      <c r="H38" s="2">
        <v>77.8</v>
      </c>
      <c r="I38" s="2">
        <v>0</v>
      </c>
      <c r="J38" s="2">
        <v>23</v>
      </c>
      <c r="K38" s="2">
        <v>5</v>
      </c>
      <c r="L38" s="2">
        <v>10</v>
      </c>
      <c r="M38" s="2">
        <v>0.5</v>
      </c>
      <c r="N38" s="2">
        <v>0</v>
      </c>
      <c r="O38" s="2">
        <v>4</v>
      </c>
      <c r="P38" s="2">
        <v>86</v>
      </c>
    </row>
    <row r="39" spans="1:16" ht="11.25">
      <c r="A39" s="1" t="s">
        <v>48</v>
      </c>
      <c r="B39" s="2">
        <v>3</v>
      </c>
      <c r="C39" s="2">
        <v>22</v>
      </c>
      <c r="D39" s="2">
        <v>42</v>
      </c>
      <c r="E39" s="2">
        <v>52.4</v>
      </c>
      <c r="F39" s="2">
        <v>13</v>
      </c>
      <c r="G39" s="2">
        <v>13</v>
      </c>
      <c r="H39" s="2">
        <v>100</v>
      </c>
      <c r="I39" s="2">
        <v>8</v>
      </c>
      <c r="J39" s="2">
        <v>9</v>
      </c>
      <c r="K39" s="2">
        <v>8</v>
      </c>
      <c r="L39" s="2">
        <v>4</v>
      </c>
      <c r="M39" s="2">
        <v>2</v>
      </c>
      <c r="N39" s="2">
        <v>1</v>
      </c>
      <c r="O39" s="2">
        <v>1</v>
      </c>
      <c r="P39" s="2">
        <v>65</v>
      </c>
    </row>
    <row r="40" spans="1:16" ht="11.25">
      <c r="A40" s="1" t="s">
        <v>49</v>
      </c>
      <c r="B40" s="2">
        <v>4</v>
      </c>
      <c r="C40" s="2">
        <v>13</v>
      </c>
      <c r="D40" s="2">
        <v>29</v>
      </c>
      <c r="E40" s="2">
        <v>44.8</v>
      </c>
      <c r="F40" s="2">
        <v>8</v>
      </c>
      <c r="G40" s="2">
        <v>8</v>
      </c>
      <c r="H40" s="2">
        <v>100</v>
      </c>
      <c r="I40" s="2">
        <v>1</v>
      </c>
      <c r="J40" s="2">
        <v>16</v>
      </c>
      <c r="K40" s="2">
        <v>13</v>
      </c>
      <c r="L40" s="2">
        <v>5</v>
      </c>
      <c r="M40" s="2">
        <v>2.6</v>
      </c>
      <c r="N40" s="2">
        <v>1</v>
      </c>
      <c r="O40" s="2">
        <v>5</v>
      </c>
      <c r="P40" s="2">
        <v>35</v>
      </c>
    </row>
    <row r="41" spans="1:16" ht="11.25">
      <c r="A41" s="1" t="s">
        <v>50</v>
      </c>
      <c r="B41" s="2">
        <v>4</v>
      </c>
      <c r="C41" s="2">
        <v>7</v>
      </c>
      <c r="D41" s="2">
        <v>15</v>
      </c>
      <c r="E41" s="2">
        <v>46.7</v>
      </c>
      <c r="F41" s="2">
        <v>4</v>
      </c>
      <c r="G41" s="2">
        <v>5</v>
      </c>
      <c r="H41" s="2">
        <v>80</v>
      </c>
      <c r="I41" s="2">
        <v>0</v>
      </c>
      <c r="J41" s="2">
        <v>15</v>
      </c>
      <c r="K41" s="2">
        <v>4</v>
      </c>
      <c r="L41" s="2">
        <v>3</v>
      </c>
      <c r="M41" s="2">
        <v>1.333</v>
      </c>
      <c r="N41" s="2">
        <v>11</v>
      </c>
      <c r="O41" s="2">
        <v>0</v>
      </c>
      <c r="P41" s="2">
        <v>18</v>
      </c>
    </row>
    <row r="42" spans="1:16" ht="11.25">
      <c r="A42" s="1" t="s">
        <v>51</v>
      </c>
      <c r="B42" s="2">
        <v>4</v>
      </c>
      <c r="C42" s="2">
        <v>15</v>
      </c>
      <c r="D42" s="2">
        <v>28</v>
      </c>
      <c r="E42" s="2">
        <v>53.6</v>
      </c>
      <c r="F42" s="2">
        <v>6</v>
      </c>
      <c r="G42" s="2">
        <v>14</v>
      </c>
      <c r="H42" s="2">
        <v>42.9</v>
      </c>
      <c r="I42" s="2">
        <v>0</v>
      </c>
      <c r="J42" s="2">
        <v>19</v>
      </c>
      <c r="K42" s="2">
        <v>6</v>
      </c>
      <c r="L42" s="2">
        <v>5</v>
      </c>
      <c r="M42" s="2">
        <v>1.2</v>
      </c>
      <c r="N42" s="2">
        <v>1</v>
      </c>
      <c r="O42" s="2">
        <v>2</v>
      </c>
      <c r="P42" s="2">
        <v>36</v>
      </c>
    </row>
    <row r="43" spans="1:16" ht="11.25">
      <c r="A43" s="1" t="s">
        <v>52</v>
      </c>
      <c r="B43" s="2">
        <v>4</v>
      </c>
      <c r="C43" s="2">
        <v>10</v>
      </c>
      <c r="D43" s="2">
        <v>27</v>
      </c>
      <c r="E43" s="2">
        <v>37</v>
      </c>
      <c r="F43" s="2">
        <v>0</v>
      </c>
      <c r="G43" s="2">
        <v>1</v>
      </c>
      <c r="H43" s="2">
        <v>0</v>
      </c>
      <c r="I43" s="2">
        <v>4</v>
      </c>
      <c r="J43" s="2">
        <v>8</v>
      </c>
      <c r="K43" s="2">
        <v>14</v>
      </c>
      <c r="L43" s="2">
        <v>7</v>
      </c>
      <c r="M43" s="2">
        <v>2</v>
      </c>
      <c r="N43" s="2">
        <v>0</v>
      </c>
      <c r="O43" s="2">
        <v>1</v>
      </c>
      <c r="P43" s="2">
        <v>24</v>
      </c>
    </row>
    <row r="44" spans="1:26" s="10" customFormat="1" ht="11.25">
      <c r="A44" s="4" t="s">
        <v>233</v>
      </c>
      <c r="B44" s="5">
        <f>SUM(B36:B43)</f>
        <v>32</v>
      </c>
      <c r="C44" s="5">
        <f>SUM(C36:C43)</f>
        <v>178</v>
      </c>
      <c r="D44" s="5">
        <f>SUM(D36:D43)</f>
        <v>384</v>
      </c>
      <c r="E44" s="6">
        <f>+C44/D44</f>
        <v>0.4635416666666667</v>
      </c>
      <c r="F44" s="5">
        <f>SUM(F36:F43)</f>
        <v>112</v>
      </c>
      <c r="G44" s="5">
        <f>SUM(G36:G43)</f>
        <v>145</v>
      </c>
      <c r="H44" s="6">
        <f>+F44/G44</f>
        <v>0.7724137931034483</v>
      </c>
      <c r="I44" s="5">
        <f>SUM(I36:I43)</f>
        <v>35</v>
      </c>
      <c r="J44" s="5">
        <f>SUM(J36:J43)</f>
        <v>137</v>
      </c>
      <c r="K44" s="5">
        <f>SUM(K36:K43)</f>
        <v>96</v>
      </c>
      <c r="L44" s="5">
        <f>SUM(L36:L43)</f>
        <v>70</v>
      </c>
      <c r="M44" s="6">
        <f>+K44/L44</f>
        <v>1.3714285714285714</v>
      </c>
      <c r="N44" s="5">
        <f>SUM(N36:N43)</f>
        <v>19</v>
      </c>
      <c r="O44" s="5">
        <f>SUM(O36:O43)</f>
        <v>31</v>
      </c>
      <c r="P44" s="5">
        <f>SUM(P36:P43)</f>
        <v>503</v>
      </c>
      <c r="Q44" s="7">
        <f>SUM(R44:Z44)</f>
        <v>1813.8000000000002</v>
      </c>
      <c r="R44" s="8">
        <f>+P44</f>
        <v>503</v>
      </c>
      <c r="S44" s="8">
        <f>+J44*1.7</f>
        <v>232.9</v>
      </c>
      <c r="T44" s="8">
        <f>+K44*3</f>
        <v>288</v>
      </c>
      <c r="U44" s="8">
        <f>+I44*4</f>
        <v>140</v>
      </c>
      <c r="V44" s="8">
        <f>O44*4.4</f>
        <v>136.4</v>
      </c>
      <c r="W44" s="8">
        <f>+N44*6.5</f>
        <v>123.5</v>
      </c>
      <c r="X44" s="9">
        <f>IF(E44&lt;0.414,70,IF(E44&lt;0.427,85,IF(E44&lt;0.437,100,IF(E44&lt;0.444,115,IF(E44&lt;0.452,130,IF(E44&lt;0.46,145,IF(E44&lt;0.469,160,IF(E44&lt;0.481,175,190))))))))</f>
        <v>160</v>
      </c>
      <c r="Y44" s="9">
        <f>IF(H44&lt;0.687,70,IF(H44&lt;0.719,85,IF(H44&lt;0.74,100,IF(H44&lt;0.758,115,IF(H44&lt;0.776,130,IF(H44&lt;0.789,145,IF(H44&lt;0.804,160,IF(H44&lt;0.827,175,190))))))))</f>
        <v>130</v>
      </c>
      <c r="Z44" s="9">
        <f>IF(M44&lt;1.15,70,IF(M44&lt;1.29,85,IF(M44&lt;1.4,100,IF(M44&lt;1.5,115,IF(M44&lt;1.59,130,IF(M44&lt;1.72,145,IF(M44&lt;1.89,160,IF(M44&lt;2.09,175,190))))))))</f>
        <v>100</v>
      </c>
    </row>
    <row r="45" ht="11.25">
      <c r="A45" s="1" t="s">
        <v>209</v>
      </c>
    </row>
    <row r="46" spans="1:16" ht="11.25">
      <c r="A46" s="1" t="s">
        <v>1</v>
      </c>
      <c r="B46" s="2" t="s">
        <v>2</v>
      </c>
      <c r="C46" s="2" t="s">
        <v>3</v>
      </c>
      <c r="D46" s="2" t="s">
        <v>4</v>
      </c>
      <c r="E46" s="2" t="s">
        <v>5</v>
      </c>
      <c r="F46" s="2" t="s">
        <v>6</v>
      </c>
      <c r="G46" s="2" t="s">
        <v>7</v>
      </c>
      <c r="H46" s="2" t="s">
        <v>8</v>
      </c>
      <c r="I46" s="2" t="s">
        <v>9</v>
      </c>
      <c r="J46" s="2" t="s">
        <v>10</v>
      </c>
      <c r="K46" s="2" t="s">
        <v>11</v>
      </c>
      <c r="L46" s="2" t="s">
        <v>12</v>
      </c>
      <c r="M46" s="2" t="s">
        <v>13</v>
      </c>
      <c r="N46" s="2" t="s">
        <v>14</v>
      </c>
      <c r="O46" s="2" t="s">
        <v>15</v>
      </c>
      <c r="P46" s="2" t="s">
        <v>16</v>
      </c>
    </row>
    <row r="47" spans="1:16" ht="11.25">
      <c r="A47" s="1" t="s">
        <v>54</v>
      </c>
      <c r="B47" s="2">
        <v>5</v>
      </c>
      <c r="C47" s="2">
        <v>30</v>
      </c>
      <c r="D47" s="2">
        <v>66</v>
      </c>
      <c r="E47" s="2">
        <v>45.5</v>
      </c>
      <c r="F47" s="2">
        <v>19</v>
      </c>
      <c r="G47" s="2">
        <v>21</v>
      </c>
      <c r="H47" s="2">
        <v>90.5</v>
      </c>
      <c r="I47" s="2">
        <v>2</v>
      </c>
      <c r="J47" s="2">
        <v>47</v>
      </c>
      <c r="K47" s="2">
        <v>9</v>
      </c>
      <c r="L47" s="2">
        <v>7</v>
      </c>
      <c r="M47" s="2">
        <v>1.286</v>
      </c>
      <c r="N47" s="2">
        <v>4</v>
      </c>
      <c r="O47" s="2">
        <v>8</v>
      </c>
      <c r="P47" s="2">
        <v>81</v>
      </c>
    </row>
    <row r="48" spans="1:16" ht="11.25">
      <c r="A48" s="1" t="s">
        <v>55</v>
      </c>
      <c r="B48" s="2">
        <v>4</v>
      </c>
      <c r="C48" s="2">
        <v>12</v>
      </c>
      <c r="D48" s="2">
        <v>38</v>
      </c>
      <c r="E48" s="2">
        <v>31.6</v>
      </c>
      <c r="F48" s="2">
        <v>18</v>
      </c>
      <c r="G48" s="2">
        <v>19</v>
      </c>
      <c r="H48" s="2">
        <v>94.7</v>
      </c>
      <c r="I48" s="2">
        <v>0</v>
      </c>
      <c r="J48" s="2">
        <v>9</v>
      </c>
      <c r="K48" s="2">
        <v>42</v>
      </c>
      <c r="L48" s="2">
        <v>8</v>
      </c>
      <c r="M48" s="2">
        <v>5.25</v>
      </c>
      <c r="N48" s="2">
        <v>0</v>
      </c>
      <c r="O48" s="2">
        <v>9</v>
      </c>
      <c r="P48" s="2">
        <v>42</v>
      </c>
    </row>
    <row r="49" spans="1:16" ht="11.25">
      <c r="A49" s="1" t="s">
        <v>56</v>
      </c>
      <c r="B49" s="2">
        <v>3</v>
      </c>
      <c r="C49" s="2">
        <v>26</v>
      </c>
      <c r="D49" s="2">
        <v>53</v>
      </c>
      <c r="E49" s="2">
        <v>49.1</v>
      </c>
      <c r="F49" s="2">
        <v>6</v>
      </c>
      <c r="G49" s="2">
        <v>8</v>
      </c>
      <c r="H49" s="2">
        <v>75</v>
      </c>
      <c r="I49" s="2">
        <v>4</v>
      </c>
      <c r="J49" s="2">
        <v>13</v>
      </c>
      <c r="K49" s="2">
        <v>21</v>
      </c>
      <c r="L49" s="2">
        <v>11</v>
      </c>
      <c r="M49" s="2">
        <v>1.909</v>
      </c>
      <c r="N49" s="2">
        <v>1</v>
      </c>
      <c r="O49" s="2">
        <v>5</v>
      </c>
      <c r="P49" s="2">
        <v>62</v>
      </c>
    </row>
    <row r="50" spans="1:16" ht="11.25">
      <c r="A50" s="1" t="s">
        <v>57</v>
      </c>
      <c r="B50" s="2">
        <v>4</v>
      </c>
      <c r="C50" s="2">
        <v>21</v>
      </c>
      <c r="D50" s="2">
        <v>47</v>
      </c>
      <c r="E50" s="2">
        <v>44.7</v>
      </c>
      <c r="F50" s="2">
        <v>11</v>
      </c>
      <c r="G50" s="2">
        <v>15</v>
      </c>
      <c r="H50" s="2">
        <v>73.3</v>
      </c>
      <c r="I50" s="2">
        <v>1</v>
      </c>
      <c r="J50" s="2">
        <v>11</v>
      </c>
      <c r="K50" s="2">
        <v>29</v>
      </c>
      <c r="L50" s="2">
        <v>14</v>
      </c>
      <c r="M50" s="2">
        <v>2.071</v>
      </c>
      <c r="N50" s="2">
        <v>0</v>
      </c>
      <c r="O50" s="2">
        <v>5</v>
      </c>
      <c r="P50" s="2">
        <v>54</v>
      </c>
    </row>
    <row r="51" spans="1:16" ht="11.25">
      <c r="A51" s="1" t="s">
        <v>58</v>
      </c>
      <c r="B51" s="2">
        <v>4</v>
      </c>
      <c r="C51" s="2">
        <v>12</v>
      </c>
      <c r="D51" s="2">
        <v>27</v>
      </c>
      <c r="E51" s="2">
        <v>44.4</v>
      </c>
      <c r="F51" s="2">
        <v>14</v>
      </c>
      <c r="G51" s="2">
        <v>18</v>
      </c>
      <c r="H51" s="2">
        <v>77.8</v>
      </c>
      <c r="I51" s="2">
        <v>0</v>
      </c>
      <c r="J51" s="2">
        <v>30</v>
      </c>
      <c r="K51" s="2">
        <v>8</v>
      </c>
      <c r="L51" s="2">
        <v>6</v>
      </c>
      <c r="M51" s="2">
        <v>1.333</v>
      </c>
      <c r="N51" s="2">
        <v>4</v>
      </c>
      <c r="O51" s="2">
        <v>2</v>
      </c>
      <c r="P51" s="2">
        <v>38</v>
      </c>
    </row>
    <row r="52" spans="1:16" ht="11.25">
      <c r="A52" s="1" t="s">
        <v>59</v>
      </c>
      <c r="B52" s="2">
        <v>3</v>
      </c>
      <c r="C52" s="2">
        <v>11</v>
      </c>
      <c r="D52" s="2">
        <v>27</v>
      </c>
      <c r="E52" s="2">
        <v>40.7</v>
      </c>
      <c r="F52" s="2">
        <v>15</v>
      </c>
      <c r="G52" s="2">
        <v>15</v>
      </c>
      <c r="H52" s="2">
        <v>100</v>
      </c>
      <c r="I52" s="2">
        <v>2</v>
      </c>
      <c r="J52" s="2">
        <v>6</v>
      </c>
      <c r="K52" s="2">
        <v>25</v>
      </c>
      <c r="L52" s="2">
        <v>4</v>
      </c>
      <c r="M52" s="2">
        <v>6.25</v>
      </c>
      <c r="N52" s="2">
        <v>0</v>
      </c>
      <c r="O52" s="2">
        <v>1</v>
      </c>
      <c r="P52" s="2">
        <v>39</v>
      </c>
    </row>
    <row r="53" spans="1:16" ht="11.25">
      <c r="A53" s="1" t="s">
        <v>60</v>
      </c>
      <c r="B53" s="2">
        <v>2</v>
      </c>
      <c r="C53" s="2">
        <v>12</v>
      </c>
      <c r="D53" s="2">
        <v>26</v>
      </c>
      <c r="E53" s="2">
        <v>46.2</v>
      </c>
      <c r="F53" s="2">
        <v>7</v>
      </c>
      <c r="G53" s="2">
        <v>17</v>
      </c>
      <c r="H53" s="2">
        <v>41.2</v>
      </c>
      <c r="I53" s="2">
        <v>0</v>
      </c>
      <c r="J53" s="2">
        <v>23</v>
      </c>
      <c r="K53" s="2">
        <v>9</v>
      </c>
      <c r="L53" s="2">
        <v>2</v>
      </c>
      <c r="M53" s="2">
        <v>4.5</v>
      </c>
      <c r="N53" s="2">
        <v>3</v>
      </c>
      <c r="O53" s="2">
        <v>1</v>
      </c>
      <c r="P53" s="2">
        <v>31</v>
      </c>
    </row>
    <row r="54" spans="1:16" ht="11.25">
      <c r="A54" s="1" t="s">
        <v>61</v>
      </c>
      <c r="B54" s="2">
        <v>1</v>
      </c>
      <c r="C54" s="2">
        <v>1</v>
      </c>
      <c r="D54" s="2">
        <v>9</v>
      </c>
      <c r="E54" s="2">
        <v>11.1</v>
      </c>
      <c r="F54" s="2">
        <v>4</v>
      </c>
      <c r="G54" s="2">
        <v>4</v>
      </c>
      <c r="H54" s="2">
        <v>100</v>
      </c>
      <c r="I54" s="2">
        <v>0</v>
      </c>
      <c r="J54" s="2">
        <v>9</v>
      </c>
      <c r="K54" s="2">
        <v>1</v>
      </c>
      <c r="L54" s="2">
        <v>3</v>
      </c>
      <c r="M54" s="2">
        <v>0.333</v>
      </c>
      <c r="N54" s="2">
        <v>1</v>
      </c>
      <c r="O54" s="2">
        <v>0</v>
      </c>
      <c r="P54" s="2">
        <v>6</v>
      </c>
    </row>
    <row r="55" spans="1:26" s="10" customFormat="1" ht="11.25">
      <c r="A55" s="4" t="s">
        <v>233</v>
      </c>
      <c r="B55" s="5">
        <f>SUM(B47:B54)</f>
        <v>26</v>
      </c>
      <c r="C55" s="5">
        <f>SUM(C47:C54)</f>
        <v>125</v>
      </c>
      <c r="D55" s="5">
        <f>SUM(D47:D54)</f>
        <v>293</v>
      </c>
      <c r="E55" s="6">
        <f>+C55/D55</f>
        <v>0.42662116040955633</v>
      </c>
      <c r="F55" s="5">
        <f>SUM(F47:F54)</f>
        <v>94</v>
      </c>
      <c r="G55" s="5">
        <f>SUM(G47:G54)</f>
        <v>117</v>
      </c>
      <c r="H55" s="6">
        <f>+F55/G55</f>
        <v>0.8034188034188035</v>
      </c>
      <c r="I55" s="5">
        <f>SUM(I47:I54)</f>
        <v>9</v>
      </c>
      <c r="J55" s="5">
        <f>SUM(J47:J54)</f>
        <v>148</v>
      </c>
      <c r="K55" s="5">
        <f>SUM(K47:K54)</f>
        <v>144</v>
      </c>
      <c r="L55" s="5">
        <f>SUM(L47:L54)</f>
        <v>55</v>
      </c>
      <c r="M55" s="6">
        <f>+K55/L55</f>
        <v>2.618181818181818</v>
      </c>
      <c r="N55" s="5">
        <f>SUM(N47:N54)</f>
        <v>13</v>
      </c>
      <c r="O55" s="5">
        <f>SUM(O47:O54)</f>
        <v>31</v>
      </c>
      <c r="P55" s="5">
        <f>SUM(P47:P54)</f>
        <v>353</v>
      </c>
      <c r="Q55" s="7">
        <f>SUM(R55:Z55)</f>
        <v>1728.5</v>
      </c>
      <c r="R55" s="8">
        <f>+P55</f>
        <v>353</v>
      </c>
      <c r="S55" s="8">
        <f>+J55*1.7</f>
        <v>251.6</v>
      </c>
      <c r="T55" s="8">
        <f>+K55*3</f>
        <v>432</v>
      </c>
      <c r="U55" s="8">
        <f>+I55*4</f>
        <v>36</v>
      </c>
      <c r="V55" s="8">
        <f>O55*4.4</f>
        <v>136.4</v>
      </c>
      <c r="W55" s="8">
        <f>+N55*6.5</f>
        <v>84.5</v>
      </c>
      <c r="X55" s="9">
        <f>IF(E55&lt;0.414,70,IF(E55&lt;0.427,85,IF(E55&lt;0.437,100,IF(E55&lt;0.444,115,IF(E55&lt;0.452,130,IF(E55&lt;0.46,145,IF(E55&lt;0.469,160,IF(E55&lt;0.481,175,190))))))))</f>
        <v>85</v>
      </c>
      <c r="Y55" s="9">
        <f>IF(H55&lt;0.687,70,IF(H55&lt;0.719,85,IF(H55&lt;0.74,100,IF(H55&lt;0.758,115,IF(H55&lt;0.776,130,IF(H55&lt;0.789,145,IF(H55&lt;0.804,160,IF(H55&lt;0.827,175,190))))))))</f>
        <v>160</v>
      </c>
      <c r="Z55" s="9">
        <f>IF(M55&lt;1.15,70,IF(M55&lt;1.29,85,IF(M55&lt;1.4,100,IF(M55&lt;1.5,115,IF(M55&lt;1.59,130,IF(M55&lt;1.72,145,IF(M55&lt;1.89,160,IF(M55&lt;2.09,175,190))))))))</f>
        <v>190</v>
      </c>
    </row>
    <row r="56" ht="11.25">
      <c r="A56" s="1" t="s">
        <v>210</v>
      </c>
    </row>
    <row r="57" spans="1:16" ht="11.25">
      <c r="A57" s="1" t="s">
        <v>1</v>
      </c>
      <c r="B57" s="2" t="s">
        <v>2</v>
      </c>
      <c r="C57" s="2" t="s">
        <v>3</v>
      </c>
      <c r="D57" s="2" t="s">
        <v>4</v>
      </c>
      <c r="E57" s="2" t="s">
        <v>5</v>
      </c>
      <c r="F57" s="2" t="s">
        <v>6</v>
      </c>
      <c r="G57" s="2" t="s">
        <v>7</v>
      </c>
      <c r="H57" s="2" t="s">
        <v>8</v>
      </c>
      <c r="I57" s="2" t="s">
        <v>9</v>
      </c>
      <c r="J57" s="2" t="s">
        <v>10</v>
      </c>
      <c r="K57" s="2" t="s">
        <v>11</v>
      </c>
      <c r="L57" s="2" t="s">
        <v>12</v>
      </c>
      <c r="M57" s="2" t="s">
        <v>13</v>
      </c>
      <c r="N57" s="2" t="s">
        <v>14</v>
      </c>
      <c r="O57" s="2" t="s">
        <v>15</v>
      </c>
      <c r="P57" s="2" t="s">
        <v>16</v>
      </c>
    </row>
    <row r="58" spans="1:16" ht="11.25">
      <c r="A58" s="1" t="s">
        <v>63</v>
      </c>
      <c r="B58" s="2">
        <v>4</v>
      </c>
      <c r="C58" s="2">
        <v>37</v>
      </c>
      <c r="D58" s="2">
        <v>82</v>
      </c>
      <c r="E58" s="2">
        <v>45.1</v>
      </c>
      <c r="F58" s="2">
        <v>23</v>
      </c>
      <c r="G58" s="2">
        <v>31</v>
      </c>
      <c r="H58" s="2">
        <v>74.2</v>
      </c>
      <c r="I58" s="2">
        <v>7</v>
      </c>
      <c r="J58" s="2">
        <v>30</v>
      </c>
      <c r="K58" s="2">
        <v>14</v>
      </c>
      <c r="L58" s="2">
        <v>6</v>
      </c>
      <c r="M58" s="2">
        <v>2.333</v>
      </c>
      <c r="N58" s="2">
        <v>1</v>
      </c>
      <c r="O58" s="2">
        <v>11</v>
      </c>
      <c r="P58" s="2">
        <v>104</v>
      </c>
    </row>
    <row r="59" spans="1:16" ht="11.25">
      <c r="A59" s="1" t="s">
        <v>64</v>
      </c>
      <c r="B59" s="2">
        <v>4</v>
      </c>
      <c r="C59" s="2">
        <v>27</v>
      </c>
      <c r="D59" s="2">
        <v>60</v>
      </c>
      <c r="E59" s="2">
        <v>45</v>
      </c>
      <c r="F59" s="2">
        <v>21</v>
      </c>
      <c r="G59" s="2">
        <v>29</v>
      </c>
      <c r="H59" s="2">
        <v>72.4</v>
      </c>
      <c r="I59" s="2">
        <v>7</v>
      </c>
      <c r="J59" s="2">
        <v>25</v>
      </c>
      <c r="K59" s="2">
        <v>17</v>
      </c>
      <c r="L59" s="2">
        <v>12</v>
      </c>
      <c r="M59" s="2">
        <v>1.417</v>
      </c>
      <c r="N59" s="2">
        <v>0</v>
      </c>
      <c r="O59" s="2">
        <v>5</v>
      </c>
      <c r="P59" s="2">
        <v>82</v>
      </c>
    </row>
    <row r="60" spans="1:16" ht="11.25">
      <c r="A60" s="1" t="s">
        <v>65</v>
      </c>
      <c r="B60" s="2">
        <v>4</v>
      </c>
      <c r="C60" s="2">
        <v>18</v>
      </c>
      <c r="D60" s="2">
        <v>42</v>
      </c>
      <c r="E60" s="2">
        <v>42.9</v>
      </c>
      <c r="F60" s="2">
        <v>10</v>
      </c>
      <c r="G60" s="2">
        <v>12</v>
      </c>
      <c r="H60" s="2">
        <v>83.3</v>
      </c>
      <c r="I60" s="2">
        <v>3</v>
      </c>
      <c r="J60" s="2">
        <v>23</v>
      </c>
      <c r="K60" s="2">
        <v>8</v>
      </c>
      <c r="L60" s="2">
        <v>7</v>
      </c>
      <c r="M60" s="2">
        <v>1.143</v>
      </c>
      <c r="N60" s="2">
        <v>7</v>
      </c>
      <c r="O60" s="2">
        <v>4</v>
      </c>
      <c r="P60" s="2">
        <v>49</v>
      </c>
    </row>
    <row r="61" spans="1:16" ht="11.25">
      <c r="A61" s="1" t="s">
        <v>66</v>
      </c>
      <c r="B61" s="2">
        <v>2</v>
      </c>
      <c r="C61" s="2">
        <v>22</v>
      </c>
      <c r="D61" s="2">
        <v>37</v>
      </c>
      <c r="E61" s="2">
        <v>59.5</v>
      </c>
      <c r="F61" s="2">
        <v>13</v>
      </c>
      <c r="G61" s="2">
        <v>18</v>
      </c>
      <c r="H61" s="2">
        <v>72.2</v>
      </c>
      <c r="I61" s="2">
        <v>0</v>
      </c>
      <c r="J61" s="2">
        <v>30</v>
      </c>
      <c r="K61" s="2">
        <v>2</v>
      </c>
      <c r="L61" s="2">
        <v>6</v>
      </c>
      <c r="M61" s="2">
        <v>0.333</v>
      </c>
      <c r="N61" s="2">
        <v>5</v>
      </c>
      <c r="O61" s="2">
        <v>2</v>
      </c>
      <c r="P61" s="2">
        <v>57</v>
      </c>
    </row>
    <row r="62" spans="1:16" ht="11.25">
      <c r="A62" s="1" t="s">
        <v>67</v>
      </c>
      <c r="B62" s="2">
        <v>3</v>
      </c>
      <c r="C62" s="2">
        <v>23</v>
      </c>
      <c r="D62" s="2">
        <v>39</v>
      </c>
      <c r="E62" s="2">
        <v>59</v>
      </c>
      <c r="F62" s="2">
        <v>16</v>
      </c>
      <c r="G62" s="2">
        <v>19</v>
      </c>
      <c r="H62" s="2">
        <v>84.2</v>
      </c>
      <c r="I62" s="2">
        <v>0</v>
      </c>
      <c r="J62" s="2">
        <v>31</v>
      </c>
      <c r="K62" s="2">
        <v>5</v>
      </c>
      <c r="L62" s="2">
        <v>8</v>
      </c>
      <c r="M62" s="2">
        <v>0.625</v>
      </c>
      <c r="N62" s="2">
        <v>2</v>
      </c>
      <c r="O62" s="2">
        <v>2</v>
      </c>
      <c r="P62" s="2">
        <v>62</v>
      </c>
    </row>
    <row r="63" spans="1:16" ht="11.25">
      <c r="A63" s="1" t="s">
        <v>68</v>
      </c>
      <c r="B63" s="2">
        <v>4</v>
      </c>
      <c r="C63" s="2">
        <v>15</v>
      </c>
      <c r="D63" s="2">
        <v>37</v>
      </c>
      <c r="E63" s="2">
        <v>40.5</v>
      </c>
      <c r="F63" s="2">
        <v>5</v>
      </c>
      <c r="G63" s="2">
        <v>5</v>
      </c>
      <c r="H63" s="2">
        <v>100</v>
      </c>
      <c r="I63" s="2">
        <v>8</v>
      </c>
      <c r="J63" s="2">
        <v>3</v>
      </c>
      <c r="K63" s="2">
        <v>13</v>
      </c>
      <c r="L63" s="2">
        <v>5</v>
      </c>
      <c r="M63" s="2">
        <v>2.6</v>
      </c>
      <c r="N63" s="2">
        <v>0</v>
      </c>
      <c r="O63" s="2">
        <v>4</v>
      </c>
      <c r="P63" s="2">
        <v>43</v>
      </c>
    </row>
    <row r="64" spans="1:16" ht="11.25">
      <c r="A64" s="1" t="s">
        <v>69</v>
      </c>
      <c r="B64" s="2">
        <v>4</v>
      </c>
      <c r="C64" s="2">
        <v>20</v>
      </c>
      <c r="D64" s="2">
        <v>44</v>
      </c>
      <c r="E64" s="2">
        <v>45.5</v>
      </c>
      <c r="F64" s="2">
        <v>5</v>
      </c>
      <c r="G64" s="2">
        <v>5</v>
      </c>
      <c r="H64" s="2">
        <v>100</v>
      </c>
      <c r="I64" s="2">
        <v>6</v>
      </c>
      <c r="J64" s="2">
        <v>12</v>
      </c>
      <c r="K64" s="2">
        <v>11</v>
      </c>
      <c r="L64" s="2">
        <v>3</v>
      </c>
      <c r="M64" s="2">
        <v>3.667</v>
      </c>
      <c r="N64" s="2">
        <v>0</v>
      </c>
      <c r="O64" s="2">
        <v>1</v>
      </c>
      <c r="P64" s="2">
        <v>51</v>
      </c>
    </row>
    <row r="65" spans="1:16" ht="11.25">
      <c r="A65" s="1" t="s">
        <v>70</v>
      </c>
      <c r="B65" s="2">
        <v>3</v>
      </c>
      <c r="C65" s="2">
        <v>17</v>
      </c>
      <c r="D65" s="2">
        <v>32</v>
      </c>
      <c r="E65" s="2">
        <v>53.1</v>
      </c>
      <c r="F65" s="2">
        <v>11</v>
      </c>
      <c r="G65" s="2">
        <v>12</v>
      </c>
      <c r="H65" s="2">
        <v>91.7</v>
      </c>
      <c r="I65" s="2">
        <v>0</v>
      </c>
      <c r="J65" s="2">
        <v>25</v>
      </c>
      <c r="K65" s="2">
        <v>5</v>
      </c>
      <c r="L65" s="2">
        <v>4</v>
      </c>
      <c r="M65" s="2">
        <v>1.25</v>
      </c>
      <c r="N65" s="2">
        <v>0</v>
      </c>
      <c r="O65" s="2">
        <v>2</v>
      </c>
      <c r="P65" s="2">
        <v>45</v>
      </c>
    </row>
    <row r="66" spans="1:16" ht="11.25">
      <c r="A66" s="1" t="s">
        <v>71</v>
      </c>
      <c r="B66" s="2">
        <v>1</v>
      </c>
      <c r="C66" s="2">
        <v>7</v>
      </c>
      <c r="D66" s="2">
        <v>13</v>
      </c>
      <c r="E66" s="2">
        <v>53.8</v>
      </c>
      <c r="F66" s="2">
        <v>0</v>
      </c>
      <c r="G66" s="2">
        <v>2</v>
      </c>
      <c r="H66" s="2">
        <v>0</v>
      </c>
      <c r="I66" s="2">
        <v>1</v>
      </c>
      <c r="J66" s="2">
        <v>4</v>
      </c>
      <c r="K66" s="2">
        <v>3</v>
      </c>
      <c r="L66" s="2">
        <v>2</v>
      </c>
      <c r="M66" s="2">
        <v>1.5</v>
      </c>
      <c r="N66" s="2">
        <v>0</v>
      </c>
      <c r="O66" s="2">
        <v>1</v>
      </c>
      <c r="P66" s="2">
        <v>15</v>
      </c>
    </row>
    <row r="67" spans="1:26" s="10" customFormat="1" ht="11.25">
      <c r="A67" s="4" t="s">
        <v>234</v>
      </c>
      <c r="B67" s="5">
        <f>SUM(B58:B66)</f>
        <v>29</v>
      </c>
      <c r="C67" s="5">
        <f>SUM(C58:C66)</f>
        <v>186</v>
      </c>
      <c r="D67" s="5">
        <f>SUM(D58:D66)</f>
        <v>386</v>
      </c>
      <c r="E67" s="6">
        <f>+C67/D67</f>
        <v>0.48186528497409326</v>
      </c>
      <c r="F67" s="5">
        <f>SUM(F58:F66)</f>
        <v>104</v>
      </c>
      <c r="G67" s="5">
        <f>SUM(G58:G66)</f>
        <v>133</v>
      </c>
      <c r="H67" s="6">
        <f>+F67/G67</f>
        <v>0.7819548872180451</v>
      </c>
      <c r="I67" s="5">
        <f>SUM(I58:I66)</f>
        <v>32</v>
      </c>
      <c r="J67" s="5">
        <f>SUM(J58:J66)</f>
        <v>183</v>
      </c>
      <c r="K67" s="5">
        <f>SUM(K58:K66)</f>
        <v>78</v>
      </c>
      <c r="L67" s="5">
        <f>SUM(L58:L66)</f>
        <v>53</v>
      </c>
      <c r="M67" s="6">
        <f>+K67/L67</f>
        <v>1.471698113207547</v>
      </c>
      <c r="N67" s="5">
        <f>SUM(N58:N66)</f>
        <v>15</v>
      </c>
      <c r="O67" s="5">
        <f>SUM(O58:O66)</f>
        <v>32</v>
      </c>
      <c r="P67" s="5">
        <f>SUM(P58:P66)</f>
        <v>508</v>
      </c>
      <c r="Q67" s="7">
        <f>SUM(R67:Z67)</f>
        <v>1869.3999999999999</v>
      </c>
      <c r="R67" s="8">
        <f>+P67</f>
        <v>508</v>
      </c>
      <c r="S67" s="8">
        <f>+J67*1.7</f>
        <v>311.09999999999997</v>
      </c>
      <c r="T67" s="8">
        <f>+K67*3</f>
        <v>234</v>
      </c>
      <c r="U67" s="8">
        <f>+I67*4</f>
        <v>128</v>
      </c>
      <c r="V67" s="8">
        <f>O67*4.4</f>
        <v>140.8</v>
      </c>
      <c r="W67" s="8">
        <f>+N67*6.5</f>
        <v>97.5</v>
      </c>
      <c r="X67" s="9">
        <f>IF(E67&lt;0.414,70,IF(E67&lt;0.427,85,IF(E67&lt;0.437,100,IF(E67&lt;0.444,115,IF(E67&lt;0.452,130,IF(E67&lt;0.46,145,IF(E67&lt;0.469,160,IF(E67&lt;0.481,175,190))))))))</f>
        <v>190</v>
      </c>
      <c r="Y67" s="9">
        <f>IF(H67&lt;0.687,70,IF(H67&lt;0.719,85,IF(H67&lt;0.74,100,IF(H67&lt;0.758,115,IF(H67&lt;0.776,130,IF(H67&lt;0.789,145,IF(H67&lt;0.804,160,IF(H67&lt;0.827,175,190))))))))</f>
        <v>145</v>
      </c>
      <c r="Z67" s="9">
        <f>IF(M67&lt;1.15,70,IF(M67&lt;1.29,85,IF(M67&lt;1.4,100,IF(M67&lt;1.5,115,IF(M67&lt;1.59,130,IF(M67&lt;1.72,145,IF(M67&lt;1.89,160,IF(M67&lt;2.09,175,190))))))))</f>
        <v>115</v>
      </c>
    </row>
    <row r="68" ht="11.25">
      <c r="A68" s="1" t="s">
        <v>211</v>
      </c>
    </row>
    <row r="69" spans="1:16" ht="11.25">
      <c r="A69" s="1" t="s">
        <v>1</v>
      </c>
      <c r="B69" s="2" t="s">
        <v>2</v>
      </c>
      <c r="C69" s="2" t="s">
        <v>3</v>
      </c>
      <c r="D69" s="2" t="s">
        <v>4</v>
      </c>
      <c r="E69" s="2" t="s">
        <v>5</v>
      </c>
      <c r="F69" s="2" t="s">
        <v>6</v>
      </c>
      <c r="G69" s="2" t="s">
        <v>7</v>
      </c>
      <c r="H69" s="2" t="s">
        <v>8</v>
      </c>
      <c r="I69" s="2" t="s">
        <v>9</v>
      </c>
      <c r="J69" s="2" t="s">
        <v>10</v>
      </c>
      <c r="K69" s="2" t="s">
        <v>11</v>
      </c>
      <c r="L69" s="2" t="s">
        <v>12</v>
      </c>
      <c r="M69" s="2" t="s">
        <v>13</v>
      </c>
      <c r="N69" s="2" t="s">
        <v>14</v>
      </c>
      <c r="O69" s="2" t="s">
        <v>15</v>
      </c>
      <c r="P69" s="2" t="s">
        <v>16</v>
      </c>
    </row>
    <row r="70" spans="1:16" ht="11.25">
      <c r="A70" s="1" t="s">
        <v>73</v>
      </c>
      <c r="B70" s="2">
        <v>4</v>
      </c>
      <c r="C70" s="2">
        <v>28</v>
      </c>
      <c r="D70" s="2">
        <v>50</v>
      </c>
      <c r="E70" s="2">
        <v>56</v>
      </c>
      <c r="F70" s="2">
        <v>11</v>
      </c>
      <c r="G70" s="2">
        <v>13</v>
      </c>
      <c r="H70" s="2">
        <v>84.6</v>
      </c>
      <c r="I70" s="2">
        <v>3</v>
      </c>
      <c r="J70" s="2">
        <v>20</v>
      </c>
      <c r="K70" s="2">
        <v>4</v>
      </c>
      <c r="L70" s="2">
        <v>5</v>
      </c>
      <c r="M70" s="2">
        <v>0.8</v>
      </c>
      <c r="N70" s="2">
        <v>1</v>
      </c>
      <c r="O70" s="2">
        <v>6</v>
      </c>
      <c r="P70" s="2">
        <v>70</v>
      </c>
    </row>
    <row r="71" spans="1:16" ht="11.25">
      <c r="A71" s="1" t="s">
        <v>74</v>
      </c>
      <c r="B71" s="2">
        <v>4</v>
      </c>
      <c r="C71" s="2">
        <v>11</v>
      </c>
      <c r="D71" s="2">
        <v>23</v>
      </c>
      <c r="E71" s="2">
        <v>47.8</v>
      </c>
      <c r="F71" s="2">
        <v>6</v>
      </c>
      <c r="G71" s="2">
        <v>10</v>
      </c>
      <c r="H71" s="2">
        <v>60</v>
      </c>
      <c r="I71" s="2">
        <v>2</v>
      </c>
      <c r="J71" s="2">
        <v>24</v>
      </c>
      <c r="K71" s="2">
        <v>11</v>
      </c>
      <c r="L71" s="2">
        <v>6</v>
      </c>
      <c r="M71" s="2">
        <v>1.833</v>
      </c>
      <c r="N71" s="2">
        <v>1</v>
      </c>
      <c r="O71" s="2">
        <v>8</v>
      </c>
      <c r="P71" s="2">
        <v>30</v>
      </c>
    </row>
    <row r="72" spans="1:16" ht="11.25">
      <c r="A72" s="1" t="s">
        <v>75</v>
      </c>
      <c r="B72" s="2">
        <v>3</v>
      </c>
      <c r="C72" s="2">
        <v>18</v>
      </c>
      <c r="D72" s="2">
        <v>41</v>
      </c>
      <c r="E72" s="2">
        <v>43.9</v>
      </c>
      <c r="F72" s="2">
        <v>29</v>
      </c>
      <c r="G72" s="2">
        <v>34</v>
      </c>
      <c r="H72" s="2">
        <v>85.3</v>
      </c>
      <c r="I72" s="2">
        <v>3</v>
      </c>
      <c r="J72" s="2">
        <v>13</v>
      </c>
      <c r="K72" s="2">
        <v>10</v>
      </c>
      <c r="L72" s="2">
        <v>9</v>
      </c>
      <c r="M72" s="2">
        <v>1.111</v>
      </c>
      <c r="N72" s="2">
        <v>0</v>
      </c>
      <c r="O72" s="2">
        <v>4</v>
      </c>
      <c r="P72" s="2">
        <v>68</v>
      </c>
    </row>
    <row r="73" spans="1:16" ht="11.25">
      <c r="A73" s="1" t="s">
        <v>76</v>
      </c>
      <c r="B73" s="2">
        <v>4</v>
      </c>
      <c r="C73" s="2">
        <v>17</v>
      </c>
      <c r="D73" s="2">
        <v>43</v>
      </c>
      <c r="E73" s="2">
        <v>39.5</v>
      </c>
      <c r="F73" s="2">
        <v>6</v>
      </c>
      <c r="G73" s="2">
        <v>8</v>
      </c>
      <c r="H73" s="2">
        <v>75</v>
      </c>
      <c r="I73" s="2">
        <v>5</v>
      </c>
      <c r="J73" s="2">
        <v>11</v>
      </c>
      <c r="K73" s="2">
        <v>10</v>
      </c>
      <c r="L73" s="2">
        <v>6</v>
      </c>
      <c r="M73" s="2">
        <v>1.667</v>
      </c>
      <c r="N73" s="2">
        <v>1</v>
      </c>
      <c r="O73" s="2">
        <v>4</v>
      </c>
      <c r="P73" s="2">
        <v>45</v>
      </c>
    </row>
    <row r="74" spans="1:16" ht="11.25">
      <c r="A74" s="1" t="s">
        <v>77</v>
      </c>
      <c r="B74" s="2">
        <v>2</v>
      </c>
      <c r="C74" s="2">
        <v>9</v>
      </c>
      <c r="D74" s="2">
        <v>13</v>
      </c>
      <c r="E74" s="2">
        <v>69.2</v>
      </c>
      <c r="F74" s="2">
        <v>2</v>
      </c>
      <c r="G74" s="2">
        <v>3</v>
      </c>
      <c r="H74" s="2">
        <v>66.7</v>
      </c>
      <c r="I74" s="2">
        <v>0</v>
      </c>
      <c r="J74" s="2">
        <v>10</v>
      </c>
      <c r="K74" s="2">
        <v>6</v>
      </c>
      <c r="L74" s="2">
        <v>5</v>
      </c>
      <c r="M74" s="2">
        <v>1.2</v>
      </c>
      <c r="N74" s="2">
        <v>1</v>
      </c>
      <c r="O74" s="2">
        <v>1</v>
      </c>
      <c r="P74" s="2">
        <v>20</v>
      </c>
    </row>
    <row r="75" spans="1:16" ht="11.25">
      <c r="A75" s="1" t="s">
        <v>78</v>
      </c>
      <c r="B75" s="2">
        <v>3</v>
      </c>
      <c r="C75" s="2">
        <v>7</v>
      </c>
      <c r="D75" s="2">
        <v>21</v>
      </c>
      <c r="E75" s="2">
        <v>33.3</v>
      </c>
      <c r="F75" s="2">
        <v>0</v>
      </c>
      <c r="G75" s="2">
        <v>0</v>
      </c>
      <c r="H75" s="2">
        <v>0</v>
      </c>
      <c r="I75" s="2">
        <v>0</v>
      </c>
      <c r="J75" s="2">
        <v>11</v>
      </c>
      <c r="K75" s="2">
        <v>2</v>
      </c>
      <c r="L75" s="2">
        <v>5</v>
      </c>
      <c r="M75" s="2">
        <v>0.4</v>
      </c>
      <c r="N75" s="2">
        <v>2</v>
      </c>
      <c r="O75" s="2">
        <v>0</v>
      </c>
      <c r="P75" s="2">
        <v>14</v>
      </c>
    </row>
    <row r="76" spans="1:16" ht="11.25">
      <c r="A76" s="1" t="s">
        <v>79</v>
      </c>
      <c r="B76" s="2">
        <v>2</v>
      </c>
      <c r="C76" s="2">
        <v>7</v>
      </c>
      <c r="D76" s="2">
        <v>13</v>
      </c>
      <c r="E76" s="2">
        <v>53.8</v>
      </c>
      <c r="F76" s="2">
        <v>4</v>
      </c>
      <c r="G76" s="2">
        <v>8</v>
      </c>
      <c r="H76" s="2">
        <v>50</v>
      </c>
      <c r="I76" s="2">
        <v>2</v>
      </c>
      <c r="J76" s="2">
        <v>4</v>
      </c>
      <c r="K76" s="2">
        <v>3</v>
      </c>
      <c r="L76" s="2">
        <v>2</v>
      </c>
      <c r="M76" s="2">
        <v>1.5</v>
      </c>
      <c r="N76" s="2">
        <v>0</v>
      </c>
      <c r="O76" s="2">
        <v>1</v>
      </c>
      <c r="P76" s="2">
        <v>20</v>
      </c>
    </row>
    <row r="77" spans="1:16" ht="11.25">
      <c r="A77" s="1" t="s">
        <v>80</v>
      </c>
      <c r="B77" s="2">
        <v>1</v>
      </c>
      <c r="C77" s="2">
        <v>0</v>
      </c>
      <c r="D77" s="2">
        <v>1</v>
      </c>
      <c r="E77" s="2">
        <v>0</v>
      </c>
      <c r="F77" s="2">
        <v>1</v>
      </c>
      <c r="G77" s="2">
        <v>2</v>
      </c>
      <c r="H77" s="2">
        <v>50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1</v>
      </c>
    </row>
    <row r="78" spans="1:16" ht="11.25">
      <c r="A78" s="1" t="s">
        <v>81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</row>
    <row r="79" spans="1:26" s="10" customFormat="1" ht="11.25">
      <c r="A79" s="4" t="s">
        <v>234</v>
      </c>
      <c r="B79" s="5">
        <f>SUM(B70:B78)</f>
        <v>23</v>
      </c>
      <c r="C79" s="5">
        <f>SUM(C70:C78)</f>
        <v>97</v>
      </c>
      <c r="D79" s="5">
        <f>SUM(D70:D78)</f>
        <v>205</v>
      </c>
      <c r="E79" s="6">
        <f>+C79/D79</f>
        <v>0.47317073170731705</v>
      </c>
      <c r="F79" s="5">
        <f>SUM(F70:F78)</f>
        <v>59</v>
      </c>
      <c r="G79" s="5">
        <f>SUM(G70:G78)</f>
        <v>78</v>
      </c>
      <c r="H79" s="6">
        <f>+F79/G79</f>
        <v>0.7564102564102564</v>
      </c>
      <c r="I79" s="5">
        <f>SUM(I70:I78)</f>
        <v>15</v>
      </c>
      <c r="J79" s="5">
        <f>SUM(J70:J78)</f>
        <v>93</v>
      </c>
      <c r="K79" s="5">
        <f>SUM(K70:K78)</f>
        <v>46</v>
      </c>
      <c r="L79" s="5">
        <f>SUM(L70:L78)</f>
        <v>38</v>
      </c>
      <c r="M79" s="6">
        <f>+K79/L79</f>
        <v>1.2105263157894737</v>
      </c>
      <c r="N79" s="5">
        <f>SUM(N70:N78)</f>
        <v>6</v>
      </c>
      <c r="O79" s="5">
        <f>SUM(O70:O78)</f>
        <v>24</v>
      </c>
      <c r="P79" s="5">
        <f>SUM(P70:P78)</f>
        <v>268</v>
      </c>
      <c r="Q79" s="7">
        <f>SUM(R79:Z79)</f>
        <v>1143.7</v>
      </c>
      <c r="R79" s="8">
        <f>+P79</f>
        <v>268</v>
      </c>
      <c r="S79" s="8">
        <f>+J79*1.7</f>
        <v>158.1</v>
      </c>
      <c r="T79" s="8">
        <f>+K79*3</f>
        <v>138</v>
      </c>
      <c r="U79" s="8">
        <f>+I79*4</f>
        <v>60</v>
      </c>
      <c r="V79" s="8">
        <f>O79*4.4</f>
        <v>105.60000000000001</v>
      </c>
      <c r="W79" s="8">
        <f>+N79*6.5</f>
        <v>39</v>
      </c>
      <c r="X79" s="9">
        <f>IF(E79&lt;0.414,70,IF(E79&lt;0.427,85,IF(E79&lt;0.437,100,IF(E79&lt;0.444,115,IF(E79&lt;0.452,130,IF(E79&lt;0.46,145,IF(E79&lt;0.469,160,IF(E79&lt;0.481,175,190))))))))</f>
        <v>175</v>
      </c>
      <c r="Y79" s="9">
        <f>IF(H79&lt;0.687,70,IF(H79&lt;0.719,85,IF(H79&lt;0.74,100,IF(H79&lt;0.758,115,IF(H79&lt;0.776,130,IF(H79&lt;0.789,145,IF(H79&lt;0.804,160,IF(H79&lt;0.827,175,190))))))))</f>
        <v>115</v>
      </c>
      <c r="Z79" s="9">
        <f>IF(M79&lt;1.15,70,IF(M79&lt;1.29,85,IF(M79&lt;1.4,100,IF(M79&lt;1.5,115,IF(M79&lt;1.59,130,IF(M79&lt;1.72,145,IF(M79&lt;1.89,160,IF(M79&lt;2.09,175,190))))))))</f>
        <v>85</v>
      </c>
    </row>
    <row r="80" ht="11.25">
      <c r="A80" s="1" t="s">
        <v>212</v>
      </c>
    </row>
    <row r="81" spans="1:16" ht="11.25">
      <c r="A81" s="1" t="s">
        <v>1</v>
      </c>
      <c r="B81" s="2" t="s">
        <v>2</v>
      </c>
      <c r="C81" s="2" t="s">
        <v>3</v>
      </c>
      <c r="D81" s="2" t="s">
        <v>4</v>
      </c>
      <c r="E81" s="2" t="s">
        <v>5</v>
      </c>
      <c r="F81" s="2" t="s">
        <v>6</v>
      </c>
      <c r="G81" s="2" t="s">
        <v>7</v>
      </c>
      <c r="H81" s="2" t="s">
        <v>8</v>
      </c>
      <c r="I81" s="2" t="s">
        <v>9</v>
      </c>
      <c r="J81" s="2" t="s">
        <v>10</v>
      </c>
      <c r="K81" s="2" t="s">
        <v>11</v>
      </c>
      <c r="L81" s="2" t="s">
        <v>12</v>
      </c>
      <c r="M81" s="2" t="s">
        <v>13</v>
      </c>
      <c r="N81" s="2" t="s">
        <v>14</v>
      </c>
      <c r="O81" s="2" t="s">
        <v>15</v>
      </c>
      <c r="P81" s="2" t="s">
        <v>16</v>
      </c>
    </row>
    <row r="82" spans="1:16" ht="11.25">
      <c r="A82" s="1" t="s">
        <v>83</v>
      </c>
      <c r="B82" s="2">
        <v>4</v>
      </c>
      <c r="C82" s="2">
        <v>32</v>
      </c>
      <c r="D82" s="2">
        <v>68</v>
      </c>
      <c r="E82" s="2">
        <v>47.1</v>
      </c>
      <c r="F82" s="2">
        <v>16</v>
      </c>
      <c r="G82" s="2">
        <v>22</v>
      </c>
      <c r="H82" s="2">
        <v>72.7</v>
      </c>
      <c r="I82" s="2">
        <v>9</v>
      </c>
      <c r="J82" s="2">
        <v>21</v>
      </c>
      <c r="K82" s="2">
        <v>41</v>
      </c>
      <c r="L82" s="2">
        <v>18</v>
      </c>
      <c r="M82" s="2">
        <v>2.278</v>
      </c>
      <c r="N82" s="2">
        <v>2</v>
      </c>
      <c r="O82" s="2">
        <v>7</v>
      </c>
      <c r="P82" s="2">
        <v>89</v>
      </c>
    </row>
    <row r="83" spans="1:16" ht="11.25">
      <c r="A83" s="1" t="s">
        <v>84</v>
      </c>
      <c r="B83" s="2">
        <v>4</v>
      </c>
      <c r="C83" s="2">
        <v>22</v>
      </c>
      <c r="D83" s="2">
        <v>37</v>
      </c>
      <c r="E83" s="2">
        <v>59.5</v>
      </c>
      <c r="F83" s="2">
        <v>15</v>
      </c>
      <c r="G83" s="2">
        <v>19</v>
      </c>
      <c r="H83" s="2">
        <v>78.9</v>
      </c>
      <c r="I83" s="2">
        <v>0</v>
      </c>
      <c r="J83" s="2">
        <v>51</v>
      </c>
      <c r="K83" s="2">
        <v>7</v>
      </c>
      <c r="L83" s="2">
        <v>9</v>
      </c>
      <c r="M83" s="2">
        <v>0.778</v>
      </c>
      <c r="N83" s="2">
        <v>8</v>
      </c>
      <c r="O83" s="2">
        <v>8</v>
      </c>
      <c r="P83" s="2">
        <v>59</v>
      </c>
    </row>
    <row r="84" spans="1:16" ht="11.25">
      <c r="A84" s="1" t="s">
        <v>85</v>
      </c>
      <c r="B84" s="2">
        <v>4</v>
      </c>
      <c r="C84" s="2">
        <v>30</v>
      </c>
      <c r="D84" s="2">
        <v>61</v>
      </c>
      <c r="E84" s="2">
        <v>49.2</v>
      </c>
      <c r="F84" s="2">
        <v>20</v>
      </c>
      <c r="G84" s="2">
        <v>21</v>
      </c>
      <c r="H84" s="2">
        <v>95.2</v>
      </c>
      <c r="I84" s="2">
        <v>1</v>
      </c>
      <c r="J84" s="2">
        <v>26</v>
      </c>
      <c r="K84" s="2">
        <v>16</v>
      </c>
      <c r="L84" s="2">
        <v>6</v>
      </c>
      <c r="M84" s="2">
        <v>2.667</v>
      </c>
      <c r="N84" s="2">
        <v>2</v>
      </c>
      <c r="O84" s="2">
        <v>2</v>
      </c>
      <c r="P84" s="2">
        <v>81</v>
      </c>
    </row>
    <row r="85" spans="1:16" ht="11.25">
      <c r="A85" s="1" t="s">
        <v>86</v>
      </c>
      <c r="B85" s="2">
        <v>3</v>
      </c>
      <c r="C85" s="2">
        <v>10</v>
      </c>
      <c r="D85" s="2">
        <v>34</v>
      </c>
      <c r="E85" s="2">
        <v>29.4</v>
      </c>
      <c r="F85" s="2">
        <v>15</v>
      </c>
      <c r="G85" s="2">
        <v>19</v>
      </c>
      <c r="H85" s="2">
        <v>78.9</v>
      </c>
      <c r="I85" s="2">
        <v>1</v>
      </c>
      <c r="J85" s="2">
        <v>23</v>
      </c>
      <c r="K85" s="2">
        <v>16</v>
      </c>
      <c r="L85" s="2">
        <v>10</v>
      </c>
      <c r="M85" s="2">
        <v>1.6</v>
      </c>
      <c r="N85" s="2">
        <v>2</v>
      </c>
      <c r="O85" s="2">
        <v>3</v>
      </c>
      <c r="P85" s="2">
        <v>36</v>
      </c>
    </row>
    <row r="86" spans="1:16" ht="11.25">
      <c r="A86" s="1" t="s">
        <v>87</v>
      </c>
      <c r="B86" s="2">
        <v>4</v>
      </c>
      <c r="C86" s="2">
        <v>17</v>
      </c>
      <c r="D86" s="2">
        <v>34</v>
      </c>
      <c r="E86" s="2">
        <v>50</v>
      </c>
      <c r="F86" s="2">
        <v>8</v>
      </c>
      <c r="G86" s="2">
        <v>9</v>
      </c>
      <c r="H86" s="2">
        <v>88.9</v>
      </c>
      <c r="I86" s="2">
        <v>0</v>
      </c>
      <c r="J86" s="2">
        <v>23</v>
      </c>
      <c r="K86" s="2">
        <v>10</v>
      </c>
      <c r="L86" s="2">
        <v>9</v>
      </c>
      <c r="M86" s="2">
        <v>1.111</v>
      </c>
      <c r="N86" s="2">
        <v>2</v>
      </c>
      <c r="O86" s="2">
        <v>1</v>
      </c>
      <c r="P86" s="2">
        <v>42</v>
      </c>
    </row>
    <row r="87" spans="1:16" ht="11.25">
      <c r="A87" s="1" t="s">
        <v>88</v>
      </c>
      <c r="B87" s="2">
        <v>3</v>
      </c>
      <c r="C87" s="2">
        <v>7</v>
      </c>
      <c r="D87" s="2">
        <v>18</v>
      </c>
      <c r="E87" s="2">
        <v>38.9</v>
      </c>
      <c r="F87" s="2">
        <v>0</v>
      </c>
      <c r="G87" s="2">
        <v>0</v>
      </c>
      <c r="H87" s="2">
        <v>0</v>
      </c>
      <c r="I87" s="2">
        <v>3</v>
      </c>
      <c r="J87" s="2">
        <v>9</v>
      </c>
      <c r="K87" s="2">
        <v>4</v>
      </c>
      <c r="L87" s="2">
        <v>2</v>
      </c>
      <c r="M87" s="2">
        <v>2</v>
      </c>
      <c r="N87" s="2">
        <v>0</v>
      </c>
      <c r="O87" s="2">
        <v>5</v>
      </c>
      <c r="P87" s="2">
        <v>17</v>
      </c>
    </row>
    <row r="88" spans="1:16" ht="11.25">
      <c r="A88" s="1" t="s">
        <v>89</v>
      </c>
      <c r="B88" s="2">
        <v>3</v>
      </c>
      <c r="C88" s="2">
        <v>10</v>
      </c>
      <c r="D88" s="2">
        <v>19</v>
      </c>
      <c r="E88" s="2">
        <v>52.6</v>
      </c>
      <c r="F88" s="2">
        <v>11</v>
      </c>
      <c r="G88" s="2">
        <v>14</v>
      </c>
      <c r="H88" s="2">
        <v>78.6</v>
      </c>
      <c r="I88" s="2">
        <v>0</v>
      </c>
      <c r="J88" s="2">
        <v>5</v>
      </c>
      <c r="K88" s="2">
        <v>4</v>
      </c>
      <c r="L88" s="2">
        <v>2</v>
      </c>
      <c r="M88" s="2">
        <v>2</v>
      </c>
      <c r="N88" s="2">
        <v>0</v>
      </c>
      <c r="O88" s="2">
        <v>1</v>
      </c>
      <c r="P88" s="2">
        <v>31</v>
      </c>
    </row>
    <row r="89" spans="1:16" ht="11.25">
      <c r="A89" s="1" t="s">
        <v>90</v>
      </c>
      <c r="B89" s="2">
        <v>2</v>
      </c>
      <c r="C89" s="2">
        <v>1</v>
      </c>
      <c r="D89" s="2">
        <v>2</v>
      </c>
      <c r="E89" s="2">
        <v>50</v>
      </c>
      <c r="F89" s="2">
        <v>2</v>
      </c>
      <c r="G89" s="2">
        <v>4</v>
      </c>
      <c r="H89" s="2">
        <v>50</v>
      </c>
      <c r="I89" s="2">
        <v>0</v>
      </c>
      <c r="J89" s="2">
        <v>5</v>
      </c>
      <c r="K89" s="2">
        <v>1</v>
      </c>
      <c r="L89" s="2">
        <v>1</v>
      </c>
      <c r="M89" s="2">
        <v>1</v>
      </c>
      <c r="N89" s="2">
        <v>2</v>
      </c>
      <c r="O89" s="2">
        <v>0</v>
      </c>
      <c r="P89" s="2">
        <v>4</v>
      </c>
    </row>
    <row r="90" spans="1:26" s="10" customFormat="1" ht="11.25">
      <c r="A90" s="4" t="s">
        <v>233</v>
      </c>
      <c r="B90" s="5">
        <f>SUM(B82:B89)</f>
        <v>27</v>
      </c>
      <c r="C90" s="5">
        <f>SUM(C82:C89)</f>
        <v>129</v>
      </c>
      <c r="D90" s="5">
        <f>SUM(D82:D89)</f>
        <v>273</v>
      </c>
      <c r="E90" s="6">
        <f>+C90/D90</f>
        <v>0.4725274725274725</v>
      </c>
      <c r="F90" s="5">
        <f>SUM(F82:F89)</f>
        <v>87</v>
      </c>
      <c r="G90" s="5">
        <f>SUM(G82:G89)</f>
        <v>108</v>
      </c>
      <c r="H90" s="6">
        <f>+F90/G90</f>
        <v>0.8055555555555556</v>
      </c>
      <c r="I90" s="5">
        <f>SUM(I82:I89)</f>
        <v>14</v>
      </c>
      <c r="J90" s="5">
        <f>SUM(J82:J89)</f>
        <v>163</v>
      </c>
      <c r="K90" s="5">
        <f>SUM(K82:K89)</f>
        <v>99</v>
      </c>
      <c r="L90" s="5">
        <f>SUM(L82:L89)</f>
        <v>57</v>
      </c>
      <c r="M90" s="6">
        <f>+K90/L90</f>
        <v>1.736842105263158</v>
      </c>
      <c r="N90" s="5">
        <f>SUM(N82:N89)</f>
        <v>18</v>
      </c>
      <c r="O90" s="5">
        <f>SUM(O82:O89)</f>
        <v>27</v>
      </c>
      <c r="P90" s="5">
        <f>SUM(P82:P89)</f>
        <v>359</v>
      </c>
      <c r="Q90" s="7">
        <f>SUM(R90:Z90)</f>
        <v>1734.8999999999999</v>
      </c>
      <c r="R90" s="8">
        <f>+P90</f>
        <v>359</v>
      </c>
      <c r="S90" s="8">
        <f>+J90*1.7</f>
        <v>277.09999999999997</v>
      </c>
      <c r="T90" s="8">
        <f>+K90*3</f>
        <v>297</v>
      </c>
      <c r="U90" s="8">
        <f>+I90*4</f>
        <v>56</v>
      </c>
      <c r="V90" s="8">
        <f>O90*4.4</f>
        <v>118.80000000000001</v>
      </c>
      <c r="W90" s="8">
        <f>+N90*6.5</f>
        <v>117</v>
      </c>
      <c r="X90" s="9">
        <f>IF(E90&lt;0.414,70,IF(E90&lt;0.427,85,IF(E90&lt;0.437,100,IF(E90&lt;0.444,115,IF(E90&lt;0.452,130,IF(E90&lt;0.46,145,IF(E90&lt;0.469,160,IF(E90&lt;0.481,175,190))))))))</f>
        <v>175</v>
      </c>
      <c r="Y90" s="9">
        <f>IF(H90&lt;0.687,70,IF(H90&lt;0.719,85,IF(H90&lt;0.74,100,IF(H90&lt;0.758,115,IF(H90&lt;0.776,130,IF(H90&lt;0.789,145,IF(H90&lt;0.804,160,IF(H90&lt;0.827,175,190))))))))</f>
        <v>175</v>
      </c>
      <c r="Z90" s="9">
        <f>IF(M90&lt;1.15,70,IF(M90&lt;1.29,85,IF(M90&lt;1.4,100,IF(M90&lt;1.5,115,IF(M90&lt;1.59,130,IF(M90&lt;1.72,145,IF(M90&lt;1.89,160,IF(M90&lt;2.09,175,190))))))))</f>
        <v>160</v>
      </c>
    </row>
    <row r="91" ht="11.25">
      <c r="A91" s="1" t="s">
        <v>213</v>
      </c>
    </row>
    <row r="92" spans="1:16" ht="11.25">
      <c r="A92" s="1" t="s">
        <v>1</v>
      </c>
      <c r="B92" s="2" t="s">
        <v>2</v>
      </c>
      <c r="C92" s="2" t="s">
        <v>3</v>
      </c>
      <c r="D92" s="2" t="s">
        <v>4</v>
      </c>
      <c r="E92" s="2" t="s">
        <v>5</v>
      </c>
      <c r="F92" s="2" t="s">
        <v>6</v>
      </c>
      <c r="G92" s="2" t="s">
        <v>7</v>
      </c>
      <c r="H92" s="2" t="s">
        <v>8</v>
      </c>
      <c r="I92" s="2" t="s">
        <v>9</v>
      </c>
      <c r="J92" s="2" t="s">
        <v>10</v>
      </c>
      <c r="K92" s="2" t="s">
        <v>11</v>
      </c>
      <c r="L92" s="2" t="s">
        <v>12</v>
      </c>
      <c r="M92" s="2" t="s">
        <v>13</v>
      </c>
      <c r="N92" s="2" t="s">
        <v>14</v>
      </c>
      <c r="O92" s="2" t="s">
        <v>15</v>
      </c>
      <c r="P92" s="2" t="s">
        <v>16</v>
      </c>
    </row>
    <row r="93" spans="1:16" ht="11.25">
      <c r="A93" s="1" t="s">
        <v>92</v>
      </c>
      <c r="B93" s="2">
        <v>4</v>
      </c>
      <c r="C93" s="2">
        <v>38</v>
      </c>
      <c r="D93" s="2">
        <v>76</v>
      </c>
      <c r="E93" s="2">
        <v>50</v>
      </c>
      <c r="F93" s="2">
        <v>29</v>
      </c>
      <c r="G93" s="2">
        <v>35</v>
      </c>
      <c r="H93" s="2">
        <v>82.9</v>
      </c>
      <c r="I93" s="2">
        <v>12</v>
      </c>
      <c r="J93" s="2">
        <v>16</v>
      </c>
      <c r="K93" s="2">
        <v>31</v>
      </c>
      <c r="L93" s="2">
        <v>19</v>
      </c>
      <c r="M93" s="2">
        <v>1.632</v>
      </c>
      <c r="N93" s="2">
        <v>0</v>
      </c>
      <c r="O93" s="2">
        <v>8</v>
      </c>
      <c r="P93" s="2">
        <v>117</v>
      </c>
    </row>
    <row r="94" spans="1:16" ht="11.25">
      <c r="A94" s="1" t="s">
        <v>93</v>
      </c>
      <c r="B94" s="2">
        <v>4</v>
      </c>
      <c r="C94" s="2">
        <v>33</v>
      </c>
      <c r="D94" s="2">
        <v>70</v>
      </c>
      <c r="E94" s="2">
        <v>47.1</v>
      </c>
      <c r="F94" s="2">
        <v>35</v>
      </c>
      <c r="G94" s="2">
        <v>36</v>
      </c>
      <c r="H94" s="2">
        <v>97.2</v>
      </c>
      <c r="I94" s="2">
        <v>7</v>
      </c>
      <c r="J94" s="2">
        <v>33</v>
      </c>
      <c r="K94" s="2">
        <v>15</v>
      </c>
      <c r="L94" s="2">
        <v>7</v>
      </c>
      <c r="M94" s="2">
        <v>2.143</v>
      </c>
      <c r="N94" s="2">
        <v>4</v>
      </c>
      <c r="O94" s="2">
        <v>5</v>
      </c>
      <c r="P94" s="2">
        <v>108</v>
      </c>
    </row>
    <row r="95" spans="1:16" ht="11.25">
      <c r="A95" s="1" t="s">
        <v>94</v>
      </c>
      <c r="B95" s="2">
        <v>4</v>
      </c>
      <c r="C95" s="2">
        <v>30</v>
      </c>
      <c r="D95" s="2">
        <v>68</v>
      </c>
      <c r="E95" s="2">
        <v>44.1</v>
      </c>
      <c r="F95" s="2">
        <v>23</v>
      </c>
      <c r="G95" s="2">
        <v>27</v>
      </c>
      <c r="H95" s="2">
        <v>85.2</v>
      </c>
      <c r="I95" s="2">
        <v>5</v>
      </c>
      <c r="J95" s="2">
        <v>21</v>
      </c>
      <c r="K95" s="2">
        <v>9</v>
      </c>
      <c r="L95" s="2">
        <v>6</v>
      </c>
      <c r="M95" s="2">
        <v>1.5</v>
      </c>
      <c r="N95" s="2">
        <v>1</v>
      </c>
      <c r="O95" s="2">
        <v>4</v>
      </c>
      <c r="P95" s="2">
        <v>88</v>
      </c>
    </row>
    <row r="96" spans="1:16" ht="11.25">
      <c r="A96" s="1" t="s">
        <v>95</v>
      </c>
      <c r="B96" s="2">
        <v>4</v>
      </c>
      <c r="C96" s="2">
        <v>14</v>
      </c>
      <c r="D96" s="2">
        <v>39</v>
      </c>
      <c r="E96" s="2">
        <v>35.9</v>
      </c>
      <c r="F96" s="2">
        <v>5</v>
      </c>
      <c r="G96" s="2">
        <v>6</v>
      </c>
      <c r="H96" s="2">
        <v>83.3</v>
      </c>
      <c r="I96" s="2">
        <v>3</v>
      </c>
      <c r="J96" s="2">
        <v>10</v>
      </c>
      <c r="K96" s="2">
        <v>22</v>
      </c>
      <c r="L96" s="2">
        <v>7</v>
      </c>
      <c r="M96" s="2">
        <v>3.143</v>
      </c>
      <c r="N96" s="2">
        <v>0</v>
      </c>
      <c r="O96" s="2">
        <v>4</v>
      </c>
      <c r="P96" s="2">
        <v>36</v>
      </c>
    </row>
    <row r="97" spans="1:16" ht="11.25">
      <c r="A97" s="1" t="s">
        <v>96</v>
      </c>
      <c r="B97" s="2">
        <v>4</v>
      </c>
      <c r="C97" s="2">
        <v>6</v>
      </c>
      <c r="D97" s="2">
        <v>25</v>
      </c>
      <c r="E97" s="2">
        <v>24</v>
      </c>
      <c r="F97" s="2">
        <v>7</v>
      </c>
      <c r="G97" s="2">
        <v>8</v>
      </c>
      <c r="H97" s="2">
        <v>87.5</v>
      </c>
      <c r="I97" s="2">
        <v>0</v>
      </c>
      <c r="J97" s="2">
        <v>1</v>
      </c>
      <c r="K97" s="2">
        <v>17</v>
      </c>
      <c r="L97" s="2">
        <v>2</v>
      </c>
      <c r="M97" s="2">
        <v>8.5</v>
      </c>
      <c r="N97" s="2">
        <v>0</v>
      </c>
      <c r="O97" s="2">
        <v>2</v>
      </c>
      <c r="P97" s="2">
        <v>19</v>
      </c>
    </row>
    <row r="98" spans="1:16" ht="11.25">
      <c r="A98" s="1" t="s">
        <v>97</v>
      </c>
      <c r="B98" s="2">
        <v>3</v>
      </c>
      <c r="C98" s="2">
        <v>7</v>
      </c>
      <c r="D98" s="2">
        <v>14</v>
      </c>
      <c r="E98" s="2">
        <v>50</v>
      </c>
      <c r="F98" s="2">
        <v>9</v>
      </c>
      <c r="G98" s="2">
        <v>16</v>
      </c>
      <c r="H98" s="2">
        <v>56.2</v>
      </c>
      <c r="I98" s="2">
        <v>0</v>
      </c>
      <c r="J98" s="2">
        <v>17</v>
      </c>
      <c r="K98" s="2">
        <v>1</v>
      </c>
      <c r="L98" s="2">
        <v>2</v>
      </c>
      <c r="M98" s="2">
        <v>0.5</v>
      </c>
      <c r="N98" s="2">
        <v>1</v>
      </c>
      <c r="O98" s="2">
        <v>1</v>
      </c>
      <c r="P98" s="2">
        <v>23</v>
      </c>
    </row>
    <row r="99" spans="1:16" ht="11.25">
      <c r="A99" s="1" t="s">
        <v>98</v>
      </c>
      <c r="B99" s="2">
        <v>1</v>
      </c>
      <c r="C99" s="2">
        <v>3</v>
      </c>
      <c r="D99" s="2">
        <v>10</v>
      </c>
      <c r="E99" s="2">
        <v>30</v>
      </c>
      <c r="F99" s="2">
        <v>0</v>
      </c>
      <c r="G99" s="2">
        <v>0</v>
      </c>
      <c r="H99" s="2">
        <v>0</v>
      </c>
      <c r="I99" s="2">
        <v>1</v>
      </c>
      <c r="J99" s="2">
        <v>2</v>
      </c>
      <c r="K99" s="2">
        <v>0</v>
      </c>
      <c r="L99" s="2">
        <v>0</v>
      </c>
      <c r="M99" s="2">
        <v>0</v>
      </c>
      <c r="N99" s="2">
        <v>0</v>
      </c>
      <c r="O99" s="2">
        <v>1</v>
      </c>
      <c r="P99" s="2">
        <v>7</v>
      </c>
    </row>
    <row r="100" spans="1:16" ht="11.25">
      <c r="A100" s="1" t="s">
        <v>99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</row>
    <row r="101" spans="1:16" ht="11.25">
      <c r="A101" s="1" t="s">
        <v>100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</row>
    <row r="102" spans="1:26" s="10" customFormat="1" ht="11.25">
      <c r="A102" s="4" t="s">
        <v>234</v>
      </c>
      <c r="B102" s="5">
        <f>SUM(B93:B101)</f>
        <v>24</v>
      </c>
      <c r="C102" s="5">
        <f>SUM(C93:C101)</f>
        <v>131</v>
      </c>
      <c r="D102" s="5">
        <f>SUM(D93:D101)</f>
        <v>302</v>
      </c>
      <c r="E102" s="6">
        <f>+C102/D102</f>
        <v>0.4337748344370861</v>
      </c>
      <c r="F102" s="5">
        <f>SUM(F93:F101)</f>
        <v>108</v>
      </c>
      <c r="G102" s="5">
        <f>SUM(G93:G101)</f>
        <v>128</v>
      </c>
      <c r="H102" s="6">
        <f>+F102/G102</f>
        <v>0.84375</v>
      </c>
      <c r="I102" s="5">
        <f>SUM(I93:I101)</f>
        <v>28</v>
      </c>
      <c r="J102" s="5">
        <f>SUM(J93:J101)</f>
        <v>100</v>
      </c>
      <c r="K102" s="5">
        <f>SUM(K93:K101)</f>
        <v>95</v>
      </c>
      <c r="L102" s="5">
        <f>SUM(L93:L101)</f>
        <v>43</v>
      </c>
      <c r="M102" s="6">
        <f>+K102/L102</f>
        <v>2.2093023255813953</v>
      </c>
      <c r="N102" s="5">
        <f>SUM(N93:N101)</f>
        <v>6</v>
      </c>
      <c r="O102" s="5">
        <f>SUM(O93:O101)</f>
        <v>25</v>
      </c>
      <c r="P102" s="5">
        <f>SUM(P93:P101)</f>
        <v>398</v>
      </c>
      <c r="Q102" s="7">
        <f>SUM(R102:Z102)</f>
        <v>1594</v>
      </c>
      <c r="R102" s="8">
        <f>+P102</f>
        <v>398</v>
      </c>
      <c r="S102" s="8">
        <f>+J102*1.7</f>
        <v>170</v>
      </c>
      <c r="T102" s="8">
        <f>+K102*3</f>
        <v>285</v>
      </c>
      <c r="U102" s="8">
        <f>+I102*4</f>
        <v>112</v>
      </c>
      <c r="V102" s="8">
        <f>O102*4.4</f>
        <v>110.00000000000001</v>
      </c>
      <c r="W102" s="8">
        <f>+N102*6.5</f>
        <v>39</v>
      </c>
      <c r="X102" s="9">
        <f>IF(E102&lt;0.414,70,IF(E102&lt;0.427,85,IF(E102&lt;0.437,100,IF(E102&lt;0.444,115,IF(E102&lt;0.452,130,IF(E102&lt;0.46,145,IF(E102&lt;0.469,160,IF(E102&lt;0.481,175,190))))))))</f>
        <v>100</v>
      </c>
      <c r="Y102" s="9">
        <f>IF(H102&lt;0.687,70,IF(H102&lt;0.719,85,IF(H102&lt;0.74,100,IF(H102&lt;0.758,115,IF(H102&lt;0.776,130,IF(H102&lt;0.789,145,IF(H102&lt;0.804,160,IF(H102&lt;0.827,175,190))))))))</f>
        <v>190</v>
      </c>
      <c r="Z102" s="9">
        <f>IF(M102&lt;1.15,70,IF(M102&lt;1.29,85,IF(M102&lt;1.4,100,IF(M102&lt;1.5,115,IF(M102&lt;1.59,130,IF(M102&lt;1.72,145,IF(M102&lt;1.89,160,IF(M102&lt;2.09,175,190))))))))</f>
        <v>190</v>
      </c>
    </row>
    <row r="103" ht="11.25">
      <c r="A103" s="1" t="s">
        <v>214</v>
      </c>
    </row>
    <row r="104" spans="1:16" ht="11.25">
      <c r="A104" s="1" t="s">
        <v>1</v>
      </c>
      <c r="B104" s="2" t="s">
        <v>2</v>
      </c>
      <c r="C104" s="2" t="s">
        <v>3</v>
      </c>
      <c r="D104" s="2" t="s">
        <v>4</v>
      </c>
      <c r="E104" s="2" t="s">
        <v>5</v>
      </c>
      <c r="F104" s="2" t="s">
        <v>6</v>
      </c>
      <c r="G104" s="2" t="s">
        <v>7</v>
      </c>
      <c r="H104" s="2" t="s">
        <v>8</v>
      </c>
      <c r="I104" s="2" t="s">
        <v>9</v>
      </c>
      <c r="J104" s="2" t="s">
        <v>10</v>
      </c>
      <c r="K104" s="2" t="s">
        <v>11</v>
      </c>
      <c r="L104" s="2" t="s">
        <v>12</v>
      </c>
      <c r="M104" s="2" t="s">
        <v>13</v>
      </c>
      <c r="N104" s="2" t="s">
        <v>14</v>
      </c>
      <c r="O104" s="2" t="s">
        <v>15</v>
      </c>
      <c r="P104" s="2" t="s">
        <v>16</v>
      </c>
    </row>
    <row r="105" spans="1:16" ht="11.25">
      <c r="A105" s="1" t="s">
        <v>102</v>
      </c>
      <c r="B105" s="2">
        <v>4</v>
      </c>
      <c r="C105" s="2">
        <v>31</v>
      </c>
      <c r="D105" s="2">
        <v>62</v>
      </c>
      <c r="E105" s="2">
        <v>50</v>
      </c>
      <c r="F105" s="2">
        <v>3</v>
      </c>
      <c r="G105" s="2">
        <v>4</v>
      </c>
      <c r="H105" s="2">
        <v>75</v>
      </c>
      <c r="I105" s="2">
        <v>12</v>
      </c>
      <c r="J105" s="2">
        <v>17</v>
      </c>
      <c r="K105" s="2">
        <v>11</v>
      </c>
      <c r="L105" s="2">
        <v>7</v>
      </c>
      <c r="M105" s="2">
        <v>1.571</v>
      </c>
      <c r="N105" s="2">
        <v>0</v>
      </c>
      <c r="O105" s="2">
        <v>5</v>
      </c>
      <c r="P105" s="2">
        <v>77</v>
      </c>
    </row>
    <row r="106" spans="1:16" ht="11.25">
      <c r="A106" s="1" t="s">
        <v>103</v>
      </c>
      <c r="B106" s="2">
        <v>4</v>
      </c>
      <c r="C106" s="2">
        <v>26</v>
      </c>
      <c r="D106" s="2">
        <v>52</v>
      </c>
      <c r="E106" s="2">
        <v>50</v>
      </c>
      <c r="F106" s="2">
        <v>13</v>
      </c>
      <c r="G106" s="2">
        <v>18</v>
      </c>
      <c r="H106" s="2">
        <v>72.2</v>
      </c>
      <c r="I106" s="2">
        <v>0</v>
      </c>
      <c r="J106" s="2">
        <v>25</v>
      </c>
      <c r="K106" s="2">
        <v>9</v>
      </c>
      <c r="L106" s="2">
        <v>8</v>
      </c>
      <c r="M106" s="2">
        <v>1.125</v>
      </c>
      <c r="N106" s="2">
        <v>6</v>
      </c>
      <c r="O106" s="2">
        <v>4</v>
      </c>
      <c r="P106" s="2">
        <v>65</v>
      </c>
    </row>
    <row r="107" spans="1:16" ht="11.25">
      <c r="A107" s="1" t="s">
        <v>104</v>
      </c>
      <c r="B107" s="2">
        <v>4</v>
      </c>
      <c r="C107" s="2">
        <v>13</v>
      </c>
      <c r="D107" s="2">
        <v>33</v>
      </c>
      <c r="E107" s="2">
        <v>39.4</v>
      </c>
      <c r="F107" s="2">
        <v>2</v>
      </c>
      <c r="G107" s="2">
        <v>2</v>
      </c>
      <c r="H107" s="2">
        <v>100</v>
      </c>
      <c r="I107" s="2">
        <v>9</v>
      </c>
      <c r="J107" s="2">
        <v>30</v>
      </c>
      <c r="K107" s="2">
        <v>7</v>
      </c>
      <c r="L107" s="2">
        <v>4</v>
      </c>
      <c r="M107" s="2">
        <v>1.75</v>
      </c>
      <c r="N107" s="2">
        <v>3</v>
      </c>
      <c r="O107" s="2">
        <v>2</v>
      </c>
      <c r="P107" s="2">
        <v>37</v>
      </c>
    </row>
    <row r="108" spans="1:16" ht="11.25">
      <c r="A108" s="1" t="s">
        <v>105</v>
      </c>
      <c r="B108" s="2">
        <v>4</v>
      </c>
      <c r="C108" s="2">
        <v>25</v>
      </c>
      <c r="D108" s="2">
        <v>51</v>
      </c>
      <c r="E108" s="2">
        <v>49</v>
      </c>
      <c r="F108" s="2">
        <v>11</v>
      </c>
      <c r="G108" s="2">
        <v>18</v>
      </c>
      <c r="H108" s="2">
        <v>61.1</v>
      </c>
      <c r="I108" s="2">
        <v>8</v>
      </c>
      <c r="J108" s="2">
        <v>10</v>
      </c>
      <c r="K108" s="2">
        <v>12</v>
      </c>
      <c r="L108" s="2">
        <v>11</v>
      </c>
      <c r="M108" s="2">
        <v>1.091</v>
      </c>
      <c r="N108" s="2">
        <v>0</v>
      </c>
      <c r="O108" s="2">
        <v>4</v>
      </c>
      <c r="P108" s="2">
        <v>69</v>
      </c>
    </row>
    <row r="109" spans="1:16" ht="11.25">
      <c r="A109" s="1" t="s">
        <v>106</v>
      </c>
      <c r="B109" s="2">
        <v>4</v>
      </c>
      <c r="C109" s="2">
        <v>18</v>
      </c>
      <c r="D109" s="2">
        <v>42</v>
      </c>
      <c r="E109" s="2">
        <v>42.9</v>
      </c>
      <c r="F109" s="2">
        <v>13</v>
      </c>
      <c r="G109" s="2">
        <v>16</v>
      </c>
      <c r="H109" s="2">
        <v>81.2</v>
      </c>
      <c r="I109" s="2">
        <v>3</v>
      </c>
      <c r="J109" s="2">
        <v>18</v>
      </c>
      <c r="K109" s="2">
        <v>21</v>
      </c>
      <c r="L109" s="2">
        <v>7</v>
      </c>
      <c r="M109" s="2">
        <v>3</v>
      </c>
      <c r="N109" s="2">
        <v>0</v>
      </c>
      <c r="O109" s="2">
        <v>3</v>
      </c>
      <c r="P109" s="2">
        <v>52</v>
      </c>
    </row>
    <row r="110" spans="1:16" ht="11.25">
      <c r="A110" s="1" t="s">
        <v>107</v>
      </c>
      <c r="B110" s="2">
        <v>3</v>
      </c>
      <c r="C110" s="2">
        <v>14</v>
      </c>
      <c r="D110" s="2">
        <v>31</v>
      </c>
      <c r="E110" s="2">
        <v>45.2</v>
      </c>
      <c r="F110" s="2">
        <v>4</v>
      </c>
      <c r="G110" s="2">
        <v>6</v>
      </c>
      <c r="H110" s="2">
        <v>66.7</v>
      </c>
      <c r="I110" s="2">
        <v>4</v>
      </c>
      <c r="J110" s="2">
        <v>23</v>
      </c>
      <c r="K110" s="2">
        <v>3</v>
      </c>
      <c r="L110" s="2">
        <v>6</v>
      </c>
      <c r="M110" s="2">
        <v>0.5</v>
      </c>
      <c r="N110" s="2">
        <v>7</v>
      </c>
      <c r="O110" s="2">
        <v>1</v>
      </c>
      <c r="P110" s="2">
        <v>36</v>
      </c>
    </row>
    <row r="111" spans="1:16" ht="11.25">
      <c r="A111" s="1" t="s">
        <v>108</v>
      </c>
      <c r="B111" s="2">
        <v>3</v>
      </c>
      <c r="C111" s="2">
        <v>6</v>
      </c>
      <c r="D111" s="2">
        <v>21</v>
      </c>
      <c r="E111" s="2">
        <v>28.6</v>
      </c>
      <c r="F111" s="2">
        <v>3</v>
      </c>
      <c r="G111" s="2">
        <v>3</v>
      </c>
      <c r="H111" s="2">
        <v>100</v>
      </c>
      <c r="I111" s="2">
        <v>0</v>
      </c>
      <c r="J111" s="2">
        <v>12</v>
      </c>
      <c r="K111" s="2">
        <v>20</v>
      </c>
      <c r="L111" s="2">
        <v>4</v>
      </c>
      <c r="M111" s="2">
        <v>5</v>
      </c>
      <c r="N111" s="2">
        <v>0</v>
      </c>
      <c r="O111" s="2">
        <v>1</v>
      </c>
      <c r="P111" s="2">
        <v>15</v>
      </c>
    </row>
    <row r="112" spans="1:16" ht="11.25">
      <c r="A112" s="1" t="s">
        <v>109</v>
      </c>
      <c r="B112" s="2">
        <v>2</v>
      </c>
      <c r="C112" s="2">
        <v>7</v>
      </c>
      <c r="D112" s="2">
        <v>17</v>
      </c>
      <c r="E112" s="2">
        <v>41.2</v>
      </c>
      <c r="F112" s="2">
        <v>1</v>
      </c>
      <c r="G112" s="2">
        <v>3</v>
      </c>
      <c r="H112" s="2">
        <v>33.3</v>
      </c>
      <c r="I112" s="2">
        <v>0</v>
      </c>
      <c r="J112" s="2">
        <v>3</v>
      </c>
      <c r="K112" s="2">
        <v>7</v>
      </c>
      <c r="L112" s="2">
        <v>2</v>
      </c>
      <c r="M112" s="2">
        <v>3.5</v>
      </c>
      <c r="N112" s="2">
        <v>0</v>
      </c>
      <c r="O112" s="2">
        <v>1</v>
      </c>
      <c r="P112" s="2">
        <v>15</v>
      </c>
    </row>
    <row r="113" spans="1:16" ht="11.25">
      <c r="A113" s="1" t="s">
        <v>110</v>
      </c>
      <c r="B113" s="2">
        <v>2</v>
      </c>
      <c r="C113" s="2">
        <v>2</v>
      </c>
      <c r="D113" s="2">
        <v>12</v>
      </c>
      <c r="E113" s="2">
        <v>16.7</v>
      </c>
      <c r="F113" s="2">
        <v>2</v>
      </c>
      <c r="G113" s="2">
        <v>3</v>
      </c>
      <c r="H113" s="2">
        <v>66.7</v>
      </c>
      <c r="I113" s="2">
        <v>1</v>
      </c>
      <c r="J113" s="2">
        <v>5</v>
      </c>
      <c r="K113" s="2">
        <v>2</v>
      </c>
      <c r="L113" s="2">
        <v>2</v>
      </c>
      <c r="M113" s="2">
        <v>1</v>
      </c>
      <c r="N113" s="2">
        <v>1</v>
      </c>
      <c r="O113" s="2">
        <v>0</v>
      </c>
      <c r="P113" s="2">
        <v>7</v>
      </c>
    </row>
    <row r="114" spans="1:26" s="10" customFormat="1" ht="11.25">
      <c r="A114" s="4" t="s">
        <v>234</v>
      </c>
      <c r="B114" s="5">
        <f>SUM(B105:B113)</f>
        <v>30</v>
      </c>
      <c r="C114" s="5">
        <f>SUM(C105:C113)</f>
        <v>142</v>
      </c>
      <c r="D114" s="5">
        <f>SUM(D105:D113)</f>
        <v>321</v>
      </c>
      <c r="E114" s="6">
        <f>+C114/D114</f>
        <v>0.4423676012461059</v>
      </c>
      <c r="F114" s="5">
        <f>SUM(F105:F113)</f>
        <v>52</v>
      </c>
      <c r="G114" s="5">
        <f>SUM(G105:G113)</f>
        <v>73</v>
      </c>
      <c r="H114" s="6">
        <f>+F114/G114</f>
        <v>0.7123287671232876</v>
      </c>
      <c r="I114" s="5">
        <f>SUM(I105:I113)</f>
        <v>37</v>
      </c>
      <c r="J114" s="5">
        <f>SUM(J105:J113)</f>
        <v>143</v>
      </c>
      <c r="K114" s="5">
        <f>SUM(K105:K113)</f>
        <v>92</v>
      </c>
      <c r="L114" s="5">
        <f>SUM(L105:L113)</f>
        <v>51</v>
      </c>
      <c r="M114" s="6">
        <f>+K114/L114</f>
        <v>1.803921568627451</v>
      </c>
      <c r="N114" s="5">
        <f>SUM(N105:N113)</f>
        <v>17</v>
      </c>
      <c r="O114" s="5">
        <f>SUM(O105:O113)</f>
        <v>21</v>
      </c>
      <c r="P114" s="5">
        <f>SUM(P105:P113)</f>
        <v>373</v>
      </c>
      <c r="Q114" s="7">
        <f>SUM(R114:Z114)</f>
        <v>1603</v>
      </c>
      <c r="R114" s="8">
        <f>+P114</f>
        <v>373</v>
      </c>
      <c r="S114" s="8">
        <f>+J114*1.7</f>
        <v>243.1</v>
      </c>
      <c r="T114" s="8">
        <f>+K114*3</f>
        <v>276</v>
      </c>
      <c r="U114" s="8">
        <f>+I114*4</f>
        <v>148</v>
      </c>
      <c r="V114" s="8">
        <f>O114*4.4</f>
        <v>92.4</v>
      </c>
      <c r="W114" s="8">
        <f>+N114*6.5</f>
        <v>110.5</v>
      </c>
      <c r="X114" s="9">
        <f>IF(E114&lt;0.414,70,IF(E114&lt;0.427,85,IF(E114&lt;0.437,100,IF(E114&lt;0.444,115,IF(E114&lt;0.452,130,IF(E114&lt;0.46,145,IF(E114&lt;0.469,160,IF(E114&lt;0.481,175,190))))))))</f>
        <v>115</v>
      </c>
      <c r="Y114" s="9">
        <f>IF(H114&lt;0.687,70,IF(H114&lt;0.719,85,IF(H114&lt;0.74,100,IF(H114&lt;0.758,115,IF(H114&lt;0.776,130,IF(H114&lt;0.789,145,IF(H114&lt;0.804,160,IF(H114&lt;0.827,175,190))))))))</f>
        <v>85</v>
      </c>
      <c r="Z114" s="9">
        <f>IF(M114&lt;1.15,70,IF(M114&lt;1.29,85,IF(M114&lt;1.4,100,IF(M114&lt;1.5,115,IF(M114&lt;1.59,130,IF(M114&lt;1.72,145,IF(M114&lt;1.89,160,IF(M114&lt;2.09,175,190))))))))</f>
        <v>160</v>
      </c>
    </row>
    <row r="115" ht="11.25">
      <c r="A115" s="1" t="s">
        <v>215</v>
      </c>
    </row>
    <row r="116" spans="1:16" ht="11.25">
      <c r="A116" s="1" t="s">
        <v>1</v>
      </c>
      <c r="B116" s="2" t="s">
        <v>2</v>
      </c>
      <c r="C116" s="2" t="s">
        <v>3</v>
      </c>
      <c r="D116" s="2" t="s">
        <v>4</v>
      </c>
      <c r="E116" s="2" t="s">
        <v>5</v>
      </c>
      <c r="F116" s="2" t="s">
        <v>6</v>
      </c>
      <c r="G116" s="2" t="s">
        <v>7</v>
      </c>
      <c r="H116" s="2" t="s">
        <v>8</v>
      </c>
      <c r="I116" s="2" t="s">
        <v>9</v>
      </c>
      <c r="J116" s="2" t="s">
        <v>10</v>
      </c>
      <c r="K116" s="2" t="s">
        <v>11</v>
      </c>
      <c r="L116" s="2" t="s">
        <v>12</v>
      </c>
      <c r="M116" s="2" t="s">
        <v>13</v>
      </c>
      <c r="N116" s="2" t="s">
        <v>14</v>
      </c>
      <c r="O116" s="2" t="s">
        <v>15</v>
      </c>
      <c r="P116" s="2" t="s">
        <v>16</v>
      </c>
    </row>
    <row r="117" spans="1:16" ht="11.25">
      <c r="A117" s="1" t="s">
        <v>112</v>
      </c>
      <c r="B117" s="2">
        <v>4</v>
      </c>
      <c r="C117" s="2">
        <v>22</v>
      </c>
      <c r="D117" s="2">
        <v>40</v>
      </c>
      <c r="E117" s="2">
        <v>55</v>
      </c>
      <c r="F117" s="2">
        <v>27</v>
      </c>
      <c r="G117" s="2">
        <v>30</v>
      </c>
      <c r="H117" s="2">
        <v>90</v>
      </c>
      <c r="I117" s="2">
        <v>1</v>
      </c>
      <c r="J117" s="2">
        <v>23</v>
      </c>
      <c r="K117" s="2">
        <v>8</v>
      </c>
      <c r="L117" s="2">
        <v>9</v>
      </c>
      <c r="M117" s="2">
        <v>0.889</v>
      </c>
      <c r="N117" s="2">
        <v>1</v>
      </c>
      <c r="O117" s="2">
        <v>6</v>
      </c>
      <c r="P117" s="2">
        <v>72</v>
      </c>
    </row>
    <row r="118" spans="1:16" ht="11.25">
      <c r="A118" s="1" t="s">
        <v>113</v>
      </c>
      <c r="B118" s="2">
        <v>4</v>
      </c>
      <c r="C118" s="2">
        <v>6</v>
      </c>
      <c r="D118" s="2">
        <v>20</v>
      </c>
      <c r="E118" s="2">
        <v>30</v>
      </c>
      <c r="F118" s="2">
        <v>13</v>
      </c>
      <c r="G118" s="2">
        <v>26</v>
      </c>
      <c r="H118" s="2">
        <v>50</v>
      </c>
      <c r="I118" s="2">
        <v>0</v>
      </c>
      <c r="J118" s="2">
        <v>41</v>
      </c>
      <c r="K118" s="2">
        <v>6</v>
      </c>
      <c r="L118" s="2">
        <v>4</v>
      </c>
      <c r="M118" s="2">
        <v>1.5</v>
      </c>
      <c r="N118" s="2">
        <v>0</v>
      </c>
      <c r="O118" s="2">
        <v>7</v>
      </c>
      <c r="P118" s="2">
        <v>25</v>
      </c>
    </row>
    <row r="119" spans="1:16" ht="11.25">
      <c r="A119" s="1" t="s">
        <v>114</v>
      </c>
      <c r="B119" s="2">
        <v>4</v>
      </c>
      <c r="C119" s="2">
        <v>18</v>
      </c>
      <c r="D119" s="2">
        <v>34</v>
      </c>
      <c r="E119" s="2">
        <v>52.9</v>
      </c>
      <c r="F119" s="2">
        <v>11</v>
      </c>
      <c r="G119" s="2">
        <v>12</v>
      </c>
      <c r="H119" s="2">
        <v>91.7</v>
      </c>
      <c r="I119" s="2">
        <v>0</v>
      </c>
      <c r="J119" s="2">
        <v>32</v>
      </c>
      <c r="K119" s="2">
        <v>4</v>
      </c>
      <c r="L119" s="2">
        <v>4</v>
      </c>
      <c r="M119" s="2">
        <v>1</v>
      </c>
      <c r="N119" s="2">
        <v>3</v>
      </c>
      <c r="O119" s="2">
        <v>1</v>
      </c>
      <c r="P119" s="2">
        <v>47</v>
      </c>
    </row>
    <row r="120" spans="1:16" ht="11.25">
      <c r="A120" s="1" t="s">
        <v>115</v>
      </c>
      <c r="B120" s="2">
        <v>4</v>
      </c>
      <c r="C120" s="2">
        <v>5</v>
      </c>
      <c r="D120" s="2">
        <v>20</v>
      </c>
      <c r="E120" s="2">
        <v>25</v>
      </c>
      <c r="F120" s="2">
        <v>8</v>
      </c>
      <c r="G120" s="2">
        <v>10</v>
      </c>
      <c r="H120" s="2">
        <v>80</v>
      </c>
      <c r="I120" s="2">
        <v>1</v>
      </c>
      <c r="J120" s="2">
        <v>10</v>
      </c>
      <c r="K120" s="2">
        <v>12</v>
      </c>
      <c r="L120" s="2">
        <v>3</v>
      </c>
      <c r="M120" s="2">
        <v>4</v>
      </c>
      <c r="N120" s="2">
        <v>1</v>
      </c>
      <c r="O120" s="2">
        <v>2</v>
      </c>
      <c r="P120" s="2">
        <v>19</v>
      </c>
    </row>
    <row r="121" spans="1:16" ht="11.25">
      <c r="A121" s="1" t="s">
        <v>116</v>
      </c>
      <c r="B121" s="2">
        <v>3</v>
      </c>
      <c r="C121" s="2">
        <v>8</v>
      </c>
      <c r="D121" s="2">
        <v>19</v>
      </c>
      <c r="E121" s="2">
        <v>42.1</v>
      </c>
      <c r="F121" s="2">
        <v>4</v>
      </c>
      <c r="G121" s="2">
        <v>9</v>
      </c>
      <c r="H121" s="2">
        <v>44.4</v>
      </c>
      <c r="I121" s="2">
        <v>0</v>
      </c>
      <c r="J121" s="2">
        <v>18</v>
      </c>
      <c r="K121" s="2">
        <v>2</v>
      </c>
      <c r="L121" s="2">
        <v>5</v>
      </c>
      <c r="M121" s="2">
        <v>0.4</v>
      </c>
      <c r="N121" s="2">
        <v>3</v>
      </c>
      <c r="O121" s="2">
        <v>2</v>
      </c>
      <c r="P121" s="2">
        <v>20</v>
      </c>
    </row>
    <row r="122" spans="1:16" ht="11.25">
      <c r="A122" s="1" t="s">
        <v>117</v>
      </c>
      <c r="B122" s="2">
        <v>3</v>
      </c>
      <c r="C122" s="2">
        <v>9</v>
      </c>
      <c r="D122" s="2">
        <v>26</v>
      </c>
      <c r="E122" s="2">
        <v>34.6</v>
      </c>
      <c r="F122" s="2">
        <v>6</v>
      </c>
      <c r="G122" s="2">
        <v>7</v>
      </c>
      <c r="H122" s="2">
        <v>85.7</v>
      </c>
      <c r="I122" s="2">
        <v>5</v>
      </c>
      <c r="J122" s="2">
        <v>13</v>
      </c>
      <c r="K122" s="2">
        <v>4</v>
      </c>
      <c r="L122" s="2">
        <v>4</v>
      </c>
      <c r="M122" s="2">
        <v>1</v>
      </c>
      <c r="N122" s="2">
        <v>0</v>
      </c>
      <c r="O122" s="2">
        <v>0</v>
      </c>
      <c r="P122" s="2">
        <v>29</v>
      </c>
    </row>
    <row r="123" spans="1:16" ht="11.25">
      <c r="A123" s="1" t="s">
        <v>118</v>
      </c>
      <c r="B123" s="2">
        <v>2</v>
      </c>
      <c r="C123" s="2">
        <v>9</v>
      </c>
      <c r="D123" s="2">
        <v>21</v>
      </c>
      <c r="E123" s="2">
        <v>42.9</v>
      </c>
      <c r="F123" s="2">
        <v>4</v>
      </c>
      <c r="G123" s="2">
        <v>9</v>
      </c>
      <c r="H123" s="2">
        <v>44.4</v>
      </c>
      <c r="I123" s="2">
        <v>0</v>
      </c>
      <c r="J123" s="2">
        <v>6</v>
      </c>
      <c r="K123" s="2">
        <v>3</v>
      </c>
      <c r="L123" s="2">
        <v>5</v>
      </c>
      <c r="M123" s="2">
        <v>0.6</v>
      </c>
      <c r="N123" s="2">
        <v>2</v>
      </c>
      <c r="O123" s="2">
        <v>1</v>
      </c>
      <c r="P123" s="2">
        <v>22</v>
      </c>
    </row>
    <row r="124" spans="1:16" ht="11.25">
      <c r="A124" s="1" t="s">
        <v>119</v>
      </c>
      <c r="B124" s="2">
        <v>4</v>
      </c>
      <c r="C124" s="2">
        <v>2</v>
      </c>
      <c r="D124" s="2">
        <v>7</v>
      </c>
      <c r="E124" s="2">
        <v>28.6</v>
      </c>
      <c r="F124" s="2">
        <v>0</v>
      </c>
      <c r="G124" s="2">
        <v>0</v>
      </c>
      <c r="H124" s="2">
        <v>0</v>
      </c>
      <c r="I124" s="2">
        <v>1</v>
      </c>
      <c r="J124" s="2">
        <v>1</v>
      </c>
      <c r="K124" s="2">
        <v>3</v>
      </c>
      <c r="L124" s="2">
        <v>4</v>
      </c>
      <c r="M124" s="2">
        <v>0.75</v>
      </c>
      <c r="N124" s="2">
        <v>0</v>
      </c>
      <c r="O124" s="2">
        <v>2</v>
      </c>
      <c r="P124" s="2">
        <v>5</v>
      </c>
    </row>
    <row r="125" spans="1:26" s="10" customFormat="1" ht="11.25">
      <c r="A125" s="4" t="s">
        <v>233</v>
      </c>
      <c r="B125" s="5">
        <f>SUM(B117:B124)</f>
        <v>28</v>
      </c>
      <c r="C125" s="5">
        <f>SUM(C117:C124)</f>
        <v>79</v>
      </c>
      <c r="D125" s="5">
        <f>SUM(D117:D124)</f>
        <v>187</v>
      </c>
      <c r="E125" s="6">
        <f>+C125/D125</f>
        <v>0.42245989304812837</v>
      </c>
      <c r="F125" s="5">
        <f>SUM(F117:F124)</f>
        <v>73</v>
      </c>
      <c r="G125" s="5">
        <f>SUM(G117:G124)</f>
        <v>103</v>
      </c>
      <c r="H125" s="6">
        <f>+F125/G125</f>
        <v>0.7087378640776699</v>
      </c>
      <c r="I125" s="5">
        <f>SUM(I117:I124)</f>
        <v>8</v>
      </c>
      <c r="J125" s="5">
        <f>SUM(J117:J124)</f>
        <v>144</v>
      </c>
      <c r="K125" s="5">
        <f>SUM(K117:K124)</f>
        <v>42</v>
      </c>
      <c r="L125" s="5">
        <f>SUM(L117:L124)</f>
        <v>38</v>
      </c>
      <c r="M125" s="6">
        <f>+K125/L125</f>
        <v>1.105263157894737</v>
      </c>
      <c r="N125" s="5">
        <f>SUM(N117:N124)</f>
        <v>10</v>
      </c>
      <c r="O125" s="5">
        <f>SUM(O117:O124)</f>
        <v>21</v>
      </c>
      <c r="P125" s="5">
        <f>SUM(P117:P124)</f>
        <v>239</v>
      </c>
      <c r="Q125" s="7">
        <f>SUM(R125:Z125)</f>
        <v>1039.1999999999998</v>
      </c>
      <c r="R125" s="8">
        <f>+P125</f>
        <v>239</v>
      </c>
      <c r="S125" s="8">
        <f>+J125*1.7</f>
        <v>244.79999999999998</v>
      </c>
      <c r="T125" s="8">
        <f>+K125*3</f>
        <v>126</v>
      </c>
      <c r="U125" s="8">
        <f>+I125*4</f>
        <v>32</v>
      </c>
      <c r="V125" s="8">
        <f>O125*4.4</f>
        <v>92.4</v>
      </c>
      <c r="W125" s="8">
        <f>+N125*6.5</f>
        <v>65</v>
      </c>
      <c r="X125" s="9">
        <f>IF(E125&lt;0.414,70,IF(E125&lt;0.427,85,IF(E125&lt;0.437,100,IF(E125&lt;0.444,115,IF(E125&lt;0.452,130,IF(E125&lt;0.46,145,IF(E125&lt;0.469,160,IF(E125&lt;0.481,175,190))))))))</f>
        <v>85</v>
      </c>
      <c r="Y125" s="9">
        <f>IF(H125&lt;0.687,70,IF(H125&lt;0.719,85,IF(H125&lt;0.74,100,IF(H125&lt;0.758,115,IF(H125&lt;0.776,130,IF(H125&lt;0.789,145,IF(H125&lt;0.804,160,IF(H125&lt;0.827,175,190))))))))</f>
        <v>85</v>
      </c>
      <c r="Z125" s="9">
        <f>IF(M125&lt;1.15,70,IF(M125&lt;1.29,85,IF(M125&lt;1.4,100,IF(M125&lt;1.5,115,IF(M125&lt;1.59,130,IF(M125&lt;1.72,145,IF(M125&lt;1.89,160,IF(M125&lt;2.09,175,190))))))))</f>
        <v>70</v>
      </c>
    </row>
    <row r="126" ht="11.25">
      <c r="A126" s="1" t="s">
        <v>216</v>
      </c>
    </row>
    <row r="127" spans="1:16" ht="11.25">
      <c r="A127" s="1" t="s">
        <v>1</v>
      </c>
      <c r="B127" s="2" t="s">
        <v>2</v>
      </c>
      <c r="C127" s="2" t="s">
        <v>3</v>
      </c>
      <c r="D127" s="2" t="s">
        <v>4</v>
      </c>
      <c r="E127" s="2" t="s">
        <v>5</v>
      </c>
      <c r="F127" s="2" t="s">
        <v>6</v>
      </c>
      <c r="G127" s="2" t="s">
        <v>7</v>
      </c>
      <c r="H127" s="2" t="s">
        <v>8</v>
      </c>
      <c r="I127" s="2" t="s">
        <v>9</v>
      </c>
      <c r="J127" s="2" t="s">
        <v>10</v>
      </c>
      <c r="K127" s="2" t="s">
        <v>11</v>
      </c>
      <c r="L127" s="2" t="s">
        <v>12</v>
      </c>
      <c r="M127" s="2" t="s">
        <v>13</v>
      </c>
      <c r="N127" s="2" t="s">
        <v>14</v>
      </c>
      <c r="O127" s="2" t="s">
        <v>15</v>
      </c>
      <c r="P127" s="2" t="s">
        <v>16</v>
      </c>
    </row>
    <row r="128" spans="1:16" ht="11.25">
      <c r="A128" s="1" t="s">
        <v>121</v>
      </c>
      <c r="B128" s="2">
        <v>4</v>
      </c>
      <c r="C128" s="2">
        <v>38</v>
      </c>
      <c r="D128" s="2">
        <v>68</v>
      </c>
      <c r="E128" s="2">
        <v>55.9</v>
      </c>
      <c r="F128" s="2">
        <v>33</v>
      </c>
      <c r="G128" s="2">
        <v>36</v>
      </c>
      <c r="H128" s="2">
        <v>91.7</v>
      </c>
      <c r="I128" s="2">
        <v>8</v>
      </c>
      <c r="J128" s="2">
        <v>21</v>
      </c>
      <c r="K128" s="2">
        <v>12</v>
      </c>
      <c r="L128" s="2">
        <v>17</v>
      </c>
      <c r="M128" s="2">
        <v>0.706</v>
      </c>
      <c r="N128" s="2">
        <v>0</v>
      </c>
      <c r="O128" s="2">
        <v>6</v>
      </c>
      <c r="P128" s="2">
        <v>117</v>
      </c>
    </row>
    <row r="129" spans="1:16" ht="11.25">
      <c r="A129" s="1" t="s">
        <v>122</v>
      </c>
      <c r="B129" s="2">
        <v>4</v>
      </c>
      <c r="C129" s="2">
        <v>11</v>
      </c>
      <c r="D129" s="2">
        <v>16</v>
      </c>
      <c r="E129" s="2">
        <v>68.8</v>
      </c>
      <c r="F129" s="2">
        <v>3</v>
      </c>
      <c r="G129" s="2">
        <v>8</v>
      </c>
      <c r="H129" s="2">
        <v>37.5</v>
      </c>
      <c r="I129" s="2">
        <v>0</v>
      </c>
      <c r="J129" s="2">
        <v>42</v>
      </c>
      <c r="K129" s="2">
        <v>5</v>
      </c>
      <c r="L129" s="2">
        <v>12</v>
      </c>
      <c r="M129" s="2">
        <v>0.417</v>
      </c>
      <c r="N129" s="2">
        <v>14</v>
      </c>
      <c r="O129" s="2">
        <v>2</v>
      </c>
      <c r="P129" s="2">
        <v>25</v>
      </c>
    </row>
    <row r="130" spans="1:16" ht="11.25">
      <c r="A130" s="1" t="s">
        <v>123</v>
      </c>
      <c r="B130" s="2">
        <v>4</v>
      </c>
      <c r="C130" s="2">
        <v>19</v>
      </c>
      <c r="D130" s="2">
        <v>43</v>
      </c>
      <c r="E130" s="2">
        <v>44.2</v>
      </c>
      <c r="F130" s="2">
        <v>14</v>
      </c>
      <c r="G130" s="2">
        <v>20</v>
      </c>
      <c r="H130" s="2">
        <v>70</v>
      </c>
      <c r="I130" s="2">
        <v>1</v>
      </c>
      <c r="J130" s="2">
        <v>51</v>
      </c>
      <c r="K130" s="2">
        <v>5</v>
      </c>
      <c r="L130" s="2">
        <v>6</v>
      </c>
      <c r="M130" s="2">
        <v>0.833</v>
      </c>
      <c r="N130" s="2">
        <v>4</v>
      </c>
      <c r="O130" s="2">
        <v>3</v>
      </c>
      <c r="P130" s="2">
        <v>53</v>
      </c>
    </row>
    <row r="131" spans="1:16" ht="11.25">
      <c r="A131" s="1" t="s">
        <v>124</v>
      </c>
      <c r="B131" s="2">
        <v>4</v>
      </c>
      <c r="C131" s="2">
        <v>20</v>
      </c>
      <c r="D131" s="2">
        <v>42</v>
      </c>
      <c r="E131" s="2">
        <v>47.6</v>
      </c>
      <c r="F131" s="2">
        <v>1</v>
      </c>
      <c r="G131" s="2">
        <v>2</v>
      </c>
      <c r="H131" s="2">
        <v>50</v>
      </c>
      <c r="I131" s="2">
        <v>6</v>
      </c>
      <c r="J131" s="2">
        <v>15</v>
      </c>
      <c r="K131" s="2">
        <v>20</v>
      </c>
      <c r="L131" s="2">
        <v>10</v>
      </c>
      <c r="M131" s="2">
        <v>2</v>
      </c>
      <c r="N131" s="2">
        <v>0</v>
      </c>
      <c r="O131" s="2">
        <v>7</v>
      </c>
      <c r="P131" s="2">
        <v>47</v>
      </c>
    </row>
    <row r="132" spans="1:16" ht="11.25">
      <c r="A132" s="1" t="s">
        <v>125</v>
      </c>
      <c r="B132" s="2">
        <v>3</v>
      </c>
      <c r="C132" s="2">
        <v>24</v>
      </c>
      <c r="D132" s="2">
        <v>39</v>
      </c>
      <c r="E132" s="2">
        <v>61.5</v>
      </c>
      <c r="F132" s="2">
        <v>2</v>
      </c>
      <c r="G132" s="2">
        <v>2</v>
      </c>
      <c r="H132" s="2">
        <v>100</v>
      </c>
      <c r="I132" s="2">
        <v>13</v>
      </c>
      <c r="J132" s="2">
        <v>9</v>
      </c>
      <c r="K132" s="2">
        <v>16</v>
      </c>
      <c r="L132" s="2">
        <v>3</v>
      </c>
      <c r="M132" s="2">
        <v>5.333</v>
      </c>
      <c r="N132" s="2">
        <v>0</v>
      </c>
      <c r="O132" s="2">
        <v>2</v>
      </c>
      <c r="P132" s="2">
        <v>63</v>
      </c>
    </row>
    <row r="133" spans="1:16" ht="11.25">
      <c r="A133" s="1" t="s">
        <v>126</v>
      </c>
      <c r="B133" s="2">
        <v>3</v>
      </c>
      <c r="C133" s="2">
        <v>28</v>
      </c>
      <c r="D133" s="2">
        <v>45</v>
      </c>
      <c r="E133" s="2">
        <v>62.2</v>
      </c>
      <c r="F133" s="2">
        <v>7</v>
      </c>
      <c r="G133" s="2">
        <v>8</v>
      </c>
      <c r="H133" s="2">
        <v>87.5</v>
      </c>
      <c r="I133" s="2">
        <v>0</v>
      </c>
      <c r="J133" s="2">
        <v>23</v>
      </c>
      <c r="K133" s="2">
        <v>1</v>
      </c>
      <c r="L133" s="2">
        <v>8</v>
      </c>
      <c r="M133" s="2">
        <v>0.125</v>
      </c>
      <c r="N133" s="2">
        <v>7</v>
      </c>
      <c r="O133" s="2">
        <v>2</v>
      </c>
      <c r="P133" s="2">
        <v>63</v>
      </c>
    </row>
    <row r="134" spans="1:16" ht="11.25">
      <c r="A134" s="1" t="s">
        <v>127</v>
      </c>
      <c r="B134" s="2">
        <v>4</v>
      </c>
      <c r="C134" s="2">
        <v>10</v>
      </c>
      <c r="D134" s="2">
        <v>28</v>
      </c>
      <c r="E134" s="2">
        <v>35.7</v>
      </c>
      <c r="F134" s="2">
        <v>0</v>
      </c>
      <c r="G134" s="2">
        <v>0</v>
      </c>
      <c r="H134" s="2">
        <v>0</v>
      </c>
      <c r="I134" s="2">
        <v>5</v>
      </c>
      <c r="J134" s="2">
        <v>21</v>
      </c>
      <c r="K134" s="2">
        <v>7</v>
      </c>
      <c r="L134" s="2">
        <v>3</v>
      </c>
      <c r="M134" s="2">
        <v>2.333</v>
      </c>
      <c r="N134" s="2">
        <v>2</v>
      </c>
      <c r="O134" s="2">
        <v>6</v>
      </c>
      <c r="P134" s="2">
        <v>25</v>
      </c>
    </row>
    <row r="135" spans="1:16" ht="11.25">
      <c r="A135" s="1" t="s">
        <v>128</v>
      </c>
      <c r="B135" s="2">
        <v>3</v>
      </c>
      <c r="C135" s="2">
        <v>10</v>
      </c>
      <c r="D135" s="2">
        <v>19</v>
      </c>
      <c r="E135" s="2">
        <v>52.6</v>
      </c>
      <c r="F135" s="2">
        <v>3</v>
      </c>
      <c r="G135" s="2">
        <v>7</v>
      </c>
      <c r="H135" s="2">
        <v>42.9</v>
      </c>
      <c r="I135" s="2">
        <v>2</v>
      </c>
      <c r="J135" s="2">
        <v>25</v>
      </c>
      <c r="K135" s="2">
        <v>3</v>
      </c>
      <c r="L135" s="2">
        <v>3</v>
      </c>
      <c r="M135" s="2">
        <v>1</v>
      </c>
      <c r="N135" s="2">
        <v>3</v>
      </c>
      <c r="O135" s="2">
        <v>1</v>
      </c>
      <c r="P135" s="2">
        <v>25</v>
      </c>
    </row>
    <row r="136" spans="1:16" ht="11.25">
      <c r="A136" s="1" t="s">
        <v>129</v>
      </c>
      <c r="B136" s="2">
        <v>2</v>
      </c>
      <c r="C136" s="2">
        <v>12</v>
      </c>
      <c r="D136" s="2">
        <v>20</v>
      </c>
      <c r="E136" s="2">
        <v>60</v>
      </c>
      <c r="F136" s="2">
        <v>8</v>
      </c>
      <c r="G136" s="2">
        <v>10</v>
      </c>
      <c r="H136" s="2">
        <v>80</v>
      </c>
      <c r="I136" s="2">
        <v>0</v>
      </c>
      <c r="J136" s="2">
        <v>18</v>
      </c>
      <c r="K136" s="2">
        <v>2</v>
      </c>
      <c r="L136" s="2">
        <v>8</v>
      </c>
      <c r="M136" s="2">
        <v>0.25</v>
      </c>
      <c r="N136" s="2">
        <v>1</v>
      </c>
      <c r="O136" s="2">
        <v>0</v>
      </c>
      <c r="P136" s="2">
        <v>32</v>
      </c>
    </row>
    <row r="137" spans="1:26" s="10" customFormat="1" ht="11.25">
      <c r="A137" s="4" t="s">
        <v>234</v>
      </c>
      <c r="B137" s="5">
        <f>SUM(B128:B136)</f>
        <v>31</v>
      </c>
      <c r="C137" s="5">
        <f>SUM(C128:C136)</f>
        <v>172</v>
      </c>
      <c r="D137" s="5">
        <f>SUM(D128:D136)</f>
        <v>320</v>
      </c>
      <c r="E137" s="6">
        <f>+C137/D137</f>
        <v>0.5375</v>
      </c>
      <c r="F137" s="5">
        <f>SUM(F128:F136)</f>
        <v>71</v>
      </c>
      <c r="G137" s="5">
        <f>SUM(G128:G136)</f>
        <v>93</v>
      </c>
      <c r="H137" s="6">
        <f>+F137/G137</f>
        <v>0.7634408602150538</v>
      </c>
      <c r="I137" s="5">
        <f>SUM(I128:I136)</f>
        <v>35</v>
      </c>
      <c r="J137" s="5">
        <f>SUM(J128:J136)</f>
        <v>225</v>
      </c>
      <c r="K137" s="5">
        <f>SUM(K128:K136)</f>
        <v>71</v>
      </c>
      <c r="L137" s="5">
        <f>SUM(L128:L136)</f>
        <v>70</v>
      </c>
      <c r="M137" s="6">
        <f>+K137/L137</f>
        <v>1.0142857142857142</v>
      </c>
      <c r="N137" s="5">
        <f>SUM(N128:N136)</f>
        <v>31</v>
      </c>
      <c r="O137" s="5">
        <f>SUM(O128:O136)</f>
        <v>29</v>
      </c>
      <c r="P137" s="5">
        <f>SUM(P128:P136)</f>
        <v>450</v>
      </c>
      <c r="Q137" s="7">
        <f>SUM(R137:Z137)</f>
        <v>1904.6</v>
      </c>
      <c r="R137" s="8">
        <f>+P137</f>
        <v>450</v>
      </c>
      <c r="S137" s="8">
        <f>+J137*1.7</f>
        <v>382.5</v>
      </c>
      <c r="T137" s="8">
        <f>+K137*3</f>
        <v>213</v>
      </c>
      <c r="U137" s="8">
        <f>+I137*4</f>
        <v>140</v>
      </c>
      <c r="V137" s="8">
        <f>O137*4.4</f>
        <v>127.60000000000001</v>
      </c>
      <c r="W137" s="8">
        <f>+N137*6.5</f>
        <v>201.5</v>
      </c>
      <c r="X137" s="9">
        <f>IF(E137&lt;0.414,70,IF(E137&lt;0.427,85,IF(E137&lt;0.437,100,IF(E137&lt;0.444,115,IF(E137&lt;0.452,130,IF(E137&lt;0.46,145,IF(E137&lt;0.469,160,IF(E137&lt;0.481,175,190))))))))</f>
        <v>190</v>
      </c>
      <c r="Y137" s="9">
        <f>IF(H137&lt;0.687,70,IF(H137&lt;0.719,85,IF(H137&lt;0.74,100,IF(H137&lt;0.758,115,IF(H137&lt;0.776,130,IF(H137&lt;0.789,145,IF(H137&lt;0.804,160,IF(H137&lt;0.827,175,190))))))))</f>
        <v>130</v>
      </c>
      <c r="Z137" s="9">
        <f>IF(M137&lt;1.15,70,IF(M137&lt;1.29,85,IF(M137&lt;1.4,100,IF(M137&lt;1.5,115,IF(M137&lt;1.59,130,IF(M137&lt;1.72,145,IF(M137&lt;1.89,160,IF(M137&lt;2.09,175,190))))))))</f>
        <v>70</v>
      </c>
    </row>
    <row r="138" ht="11.25">
      <c r="A138" s="1" t="s">
        <v>217</v>
      </c>
    </row>
    <row r="139" spans="1:16" ht="11.25">
      <c r="A139" s="1" t="s">
        <v>1</v>
      </c>
      <c r="B139" s="2" t="s">
        <v>2</v>
      </c>
      <c r="C139" s="2" t="s">
        <v>3</v>
      </c>
      <c r="D139" s="2" t="s">
        <v>4</v>
      </c>
      <c r="E139" s="2" t="s">
        <v>5</v>
      </c>
      <c r="F139" s="2" t="s">
        <v>6</v>
      </c>
      <c r="G139" s="2" t="s">
        <v>7</v>
      </c>
      <c r="H139" s="2" t="s">
        <v>8</v>
      </c>
      <c r="I139" s="2" t="s">
        <v>9</v>
      </c>
      <c r="J139" s="2" t="s">
        <v>10</v>
      </c>
      <c r="K139" s="2" t="s">
        <v>11</v>
      </c>
      <c r="L139" s="2" t="s">
        <v>12</v>
      </c>
      <c r="M139" s="2" t="s">
        <v>13</v>
      </c>
      <c r="N139" s="2" t="s">
        <v>14</v>
      </c>
      <c r="O139" s="2" t="s">
        <v>15</v>
      </c>
      <c r="P139" s="2" t="s">
        <v>16</v>
      </c>
    </row>
    <row r="140" spans="1:16" ht="11.25">
      <c r="A140" s="1" t="s">
        <v>131</v>
      </c>
      <c r="B140" s="2">
        <v>4</v>
      </c>
      <c r="C140" s="2">
        <v>23</v>
      </c>
      <c r="D140" s="2">
        <v>52</v>
      </c>
      <c r="E140" s="2">
        <v>44.2</v>
      </c>
      <c r="F140" s="2">
        <v>7</v>
      </c>
      <c r="G140" s="2">
        <v>11</v>
      </c>
      <c r="H140" s="2">
        <v>63.6</v>
      </c>
      <c r="I140" s="2">
        <v>6</v>
      </c>
      <c r="J140" s="2">
        <v>28</v>
      </c>
      <c r="K140" s="2">
        <v>29</v>
      </c>
      <c r="L140" s="2">
        <v>9</v>
      </c>
      <c r="M140" s="2">
        <v>3.222</v>
      </c>
      <c r="N140" s="2">
        <v>0</v>
      </c>
      <c r="O140" s="2">
        <v>4</v>
      </c>
      <c r="P140" s="2">
        <v>59</v>
      </c>
    </row>
    <row r="141" spans="1:16" ht="11.25">
      <c r="A141" s="1" t="s">
        <v>132</v>
      </c>
      <c r="B141" s="2">
        <v>3</v>
      </c>
      <c r="C141" s="2">
        <v>20</v>
      </c>
      <c r="D141" s="2">
        <v>39</v>
      </c>
      <c r="E141" s="2">
        <v>51.3</v>
      </c>
      <c r="F141" s="2">
        <v>16</v>
      </c>
      <c r="G141" s="2">
        <v>22</v>
      </c>
      <c r="H141" s="2">
        <v>72.7</v>
      </c>
      <c r="I141" s="2">
        <v>8</v>
      </c>
      <c r="J141" s="2">
        <v>26</v>
      </c>
      <c r="K141" s="2">
        <v>18</v>
      </c>
      <c r="L141" s="2">
        <v>9</v>
      </c>
      <c r="M141" s="2">
        <v>2</v>
      </c>
      <c r="N141" s="2">
        <v>1</v>
      </c>
      <c r="O141" s="2">
        <v>5</v>
      </c>
      <c r="P141" s="2">
        <v>64</v>
      </c>
    </row>
    <row r="142" spans="1:16" ht="11.25">
      <c r="A142" s="1" t="s">
        <v>133</v>
      </c>
      <c r="B142" s="2">
        <v>4</v>
      </c>
      <c r="C142" s="2">
        <v>26</v>
      </c>
      <c r="D142" s="2">
        <v>49</v>
      </c>
      <c r="E142" s="2">
        <v>53.1</v>
      </c>
      <c r="F142" s="2">
        <v>19</v>
      </c>
      <c r="G142" s="2">
        <v>22</v>
      </c>
      <c r="H142" s="2">
        <v>86.4</v>
      </c>
      <c r="I142" s="2">
        <v>0</v>
      </c>
      <c r="J142" s="2">
        <v>20</v>
      </c>
      <c r="K142" s="2">
        <v>29</v>
      </c>
      <c r="L142" s="2">
        <v>15</v>
      </c>
      <c r="M142" s="2">
        <v>1.933</v>
      </c>
      <c r="N142" s="2">
        <v>0</v>
      </c>
      <c r="O142" s="2">
        <v>5</v>
      </c>
      <c r="P142" s="2">
        <v>71</v>
      </c>
    </row>
    <row r="143" spans="1:16" ht="11.25">
      <c r="A143" s="1" t="s">
        <v>134</v>
      </c>
      <c r="B143" s="2">
        <v>4</v>
      </c>
      <c r="C143" s="2">
        <v>24</v>
      </c>
      <c r="D143" s="2">
        <v>52</v>
      </c>
      <c r="E143" s="2">
        <v>46.2</v>
      </c>
      <c r="F143" s="2">
        <v>8</v>
      </c>
      <c r="G143" s="2">
        <v>9</v>
      </c>
      <c r="H143" s="2">
        <v>88.9</v>
      </c>
      <c r="I143" s="2">
        <v>9</v>
      </c>
      <c r="J143" s="2">
        <v>22</v>
      </c>
      <c r="K143" s="2">
        <v>8</v>
      </c>
      <c r="L143" s="2">
        <v>6</v>
      </c>
      <c r="M143" s="2">
        <v>1.333</v>
      </c>
      <c r="N143" s="2">
        <v>0</v>
      </c>
      <c r="O143" s="2">
        <v>9</v>
      </c>
      <c r="P143" s="2">
        <v>65</v>
      </c>
    </row>
    <row r="144" spans="1:16" ht="11.25">
      <c r="A144" s="1" t="s">
        <v>135</v>
      </c>
      <c r="B144" s="2">
        <v>4</v>
      </c>
      <c r="C144" s="2">
        <v>29</v>
      </c>
      <c r="D144" s="2">
        <v>58</v>
      </c>
      <c r="E144" s="2">
        <v>50</v>
      </c>
      <c r="F144" s="2">
        <v>5</v>
      </c>
      <c r="G144" s="2">
        <v>8</v>
      </c>
      <c r="H144" s="2">
        <v>62.5</v>
      </c>
      <c r="I144" s="2">
        <v>3</v>
      </c>
      <c r="J144" s="2">
        <v>23</v>
      </c>
      <c r="K144" s="2">
        <v>11</v>
      </c>
      <c r="L144" s="2">
        <v>6</v>
      </c>
      <c r="M144" s="2">
        <v>1.833</v>
      </c>
      <c r="N144" s="2">
        <v>2</v>
      </c>
      <c r="O144" s="2">
        <v>1</v>
      </c>
      <c r="P144" s="2">
        <v>66</v>
      </c>
    </row>
    <row r="145" spans="1:16" ht="11.25">
      <c r="A145" s="1" t="s">
        <v>136</v>
      </c>
      <c r="B145" s="2">
        <v>3</v>
      </c>
      <c r="C145" s="2">
        <v>27</v>
      </c>
      <c r="D145" s="2">
        <v>59</v>
      </c>
      <c r="E145" s="2">
        <v>45.8</v>
      </c>
      <c r="F145" s="2">
        <v>12</v>
      </c>
      <c r="G145" s="2">
        <v>16</v>
      </c>
      <c r="H145" s="2">
        <v>75</v>
      </c>
      <c r="I145" s="2">
        <v>1</v>
      </c>
      <c r="J145" s="2">
        <v>16</v>
      </c>
      <c r="K145" s="2">
        <v>10</v>
      </c>
      <c r="L145" s="2">
        <v>6</v>
      </c>
      <c r="M145" s="2">
        <v>1.667</v>
      </c>
      <c r="N145" s="2">
        <v>2</v>
      </c>
      <c r="O145" s="2">
        <v>2</v>
      </c>
      <c r="P145" s="2">
        <v>67</v>
      </c>
    </row>
    <row r="146" spans="1:16" ht="11.25">
      <c r="A146" s="1" t="s">
        <v>137</v>
      </c>
      <c r="B146" s="2">
        <v>4</v>
      </c>
      <c r="C146" s="2">
        <v>11</v>
      </c>
      <c r="D146" s="2">
        <v>38</v>
      </c>
      <c r="E146" s="2">
        <v>28.9</v>
      </c>
      <c r="F146" s="2">
        <v>8</v>
      </c>
      <c r="G146" s="2">
        <v>9</v>
      </c>
      <c r="H146" s="2">
        <v>88.9</v>
      </c>
      <c r="I146" s="2">
        <v>2</v>
      </c>
      <c r="J146" s="2">
        <v>7</v>
      </c>
      <c r="K146" s="2">
        <v>17</v>
      </c>
      <c r="L146" s="2">
        <v>4</v>
      </c>
      <c r="M146" s="2">
        <v>4.25</v>
      </c>
      <c r="N146" s="2">
        <v>0</v>
      </c>
      <c r="O146" s="2">
        <v>5</v>
      </c>
      <c r="P146" s="2">
        <v>32</v>
      </c>
    </row>
    <row r="147" spans="1:16" ht="11.25">
      <c r="A147" s="1" t="s">
        <v>138</v>
      </c>
      <c r="B147" s="2">
        <v>4</v>
      </c>
      <c r="C147" s="2">
        <v>10</v>
      </c>
      <c r="D147" s="2">
        <v>22</v>
      </c>
      <c r="E147" s="2">
        <v>45.5</v>
      </c>
      <c r="F147" s="2">
        <v>8</v>
      </c>
      <c r="G147" s="2">
        <v>15</v>
      </c>
      <c r="H147" s="2">
        <v>53.3</v>
      </c>
      <c r="I147" s="2">
        <v>0</v>
      </c>
      <c r="J147" s="2">
        <v>31</v>
      </c>
      <c r="K147" s="2">
        <v>1</v>
      </c>
      <c r="L147" s="2">
        <v>2</v>
      </c>
      <c r="M147" s="2">
        <v>0.5</v>
      </c>
      <c r="N147" s="2">
        <v>4</v>
      </c>
      <c r="O147" s="2">
        <v>3</v>
      </c>
      <c r="P147" s="2">
        <v>28</v>
      </c>
    </row>
    <row r="148" spans="1:16" ht="11.25">
      <c r="A148" s="1" t="s">
        <v>139</v>
      </c>
      <c r="B148" s="2">
        <v>1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</row>
    <row r="149" spans="1:26" s="10" customFormat="1" ht="11.25">
      <c r="A149" s="4" t="s">
        <v>234</v>
      </c>
      <c r="B149" s="5">
        <f>SUM(B140:B148)</f>
        <v>31</v>
      </c>
      <c r="C149" s="5">
        <f>SUM(C140:C148)</f>
        <v>170</v>
      </c>
      <c r="D149" s="5">
        <f>SUM(D140:D148)</f>
        <v>369</v>
      </c>
      <c r="E149" s="6">
        <f>+C149/D149</f>
        <v>0.46070460704607047</v>
      </c>
      <c r="F149" s="5">
        <f>SUM(F140:F148)</f>
        <v>83</v>
      </c>
      <c r="G149" s="5">
        <f>SUM(G140:G148)</f>
        <v>112</v>
      </c>
      <c r="H149" s="6">
        <f>+F149/G149</f>
        <v>0.7410714285714286</v>
      </c>
      <c r="I149" s="5">
        <f>SUM(I140:I148)</f>
        <v>29</v>
      </c>
      <c r="J149" s="5">
        <f>SUM(J140:J148)</f>
        <v>173</v>
      </c>
      <c r="K149" s="5">
        <f>SUM(K140:K148)</f>
        <v>123</v>
      </c>
      <c r="L149" s="5">
        <f>SUM(L140:L148)</f>
        <v>57</v>
      </c>
      <c r="M149" s="6">
        <f>+K149/L149</f>
        <v>2.1578947368421053</v>
      </c>
      <c r="N149" s="5">
        <f>SUM(N140:N148)</f>
        <v>9</v>
      </c>
      <c r="O149" s="5">
        <f>SUM(O140:O148)</f>
        <v>34</v>
      </c>
      <c r="P149" s="5">
        <f>SUM(P140:P148)</f>
        <v>452</v>
      </c>
      <c r="Q149" s="7">
        <f>SUM(R149:Z149)</f>
        <v>1904.1999999999998</v>
      </c>
      <c r="R149" s="8">
        <f>+P149</f>
        <v>452</v>
      </c>
      <c r="S149" s="8">
        <f>+J149*1.7</f>
        <v>294.09999999999997</v>
      </c>
      <c r="T149" s="8">
        <f>+K149*3</f>
        <v>369</v>
      </c>
      <c r="U149" s="8">
        <f>+I149*4</f>
        <v>116</v>
      </c>
      <c r="V149" s="8">
        <f>O149*4.4</f>
        <v>149.60000000000002</v>
      </c>
      <c r="W149" s="8">
        <f>+N149*6.5</f>
        <v>58.5</v>
      </c>
      <c r="X149" s="9">
        <f>IF(E149&lt;0.414,70,IF(E149&lt;0.427,85,IF(E149&lt;0.437,100,IF(E149&lt;0.444,115,IF(E149&lt;0.452,130,IF(E149&lt;0.46,145,IF(E149&lt;0.469,160,IF(E149&lt;0.481,175,190))))))))</f>
        <v>160</v>
      </c>
      <c r="Y149" s="9">
        <f>IF(H149&lt;0.687,70,IF(H149&lt;0.719,85,IF(H149&lt;0.74,100,IF(H149&lt;0.758,115,IF(H149&lt;0.776,130,IF(H149&lt;0.789,145,IF(H149&lt;0.804,160,IF(H149&lt;0.827,175,190))))))))</f>
        <v>115</v>
      </c>
      <c r="Z149" s="9">
        <f>IF(M149&lt;1.15,70,IF(M149&lt;1.29,85,IF(M149&lt;1.4,100,IF(M149&lt;1.5,115,IF(M149&lt;1.59,130,IF(M149&lt;1.72,145,IF(M149&lt;1.89,160,IF(M149&lt;2.09,175,190))))))))</f>
        <v>190</v>
      </c>
    </row>
    <row r="150" ht="11.25">
      <c r="A150" s="1" t="s">
        <v>218</v>
      </c>
    </row>
    <row r="151" spans="1:16" ht="11.25">
      <c r="A151" s="1" t="s">
        <v>1</v>
      </c>
      <c r="B151" s="2" t="s">
        <v>2</v>
      </c>
      <c r="C151" s="2" t="s">
        <v>3</v>
      </c>
      <c r="D151" s="2" t="s">
        <v>4</v>
      </c>
      <c r="E151" s="2" t="s">
        <v>5</v>
      </c>
      <c r="F151" s="2" t="s">
        <v>6</v>
      </c>
      <c r="G151" s="2" t="s">
        <v>7</v>
      </c>
      <c r="H151" s="2" t="s">
        <v>8</v>
      </c>
      <c r="I151" s="2" t="s">
        <v>9</v>
      </c>
      <c r="J151" s="2" t="s">
        <v>10</v>
      </c>
      <c r="K151" s="2" t="s">
        <v>11</v>
      </c>
      <c r="L151" s="2" t="s">
        <v>12</v>
      </c>
      <c r="M151" s="2" t="s">
        <v>13</v>
      </c>
      <c r="N151" s="2" t="s">
        <v>14</v>
      </c>
      <c r="O151" s="2" t="s">
        <v>15</v>
      </c>
      <c r="P151" s="2" t="s">
        <v>16</v>
      </c>
    </row>
    <row r="152" spans="1:16" ht="11.25">
      <c r="A152" s="1" t="s">
        <v>141</v>
      </c>
      <c r="B152" s="2">
        <v>4</v>
      </c>
      <c r="C152" s="2">
        <v>26</v>
      </c>
      <c r="D152" s="2">
        <v>54</v>
      </c>
      <c r="E152" s="2">
        <v>48.1</v>
      </c>
      <c r="F152" s="2">
        <v>6</v>
      </c>
      <c r="G152" s="2">
        <v>8</v>
      </c>
      <c r="H152" s="2">
        <v>75</v>
      </c>
      <c r="I152" s="2">
        <v>0</v>
      </c>
      <c r="J152" s="2">
        <v>50</v>
      </c>
      <c r="K152" s="2">
        <v>13</v>
      </c>
      <c r="L152" s="2">
        <v>10</v>
      </c>
      <c r="M152" s="2">
        <v>1.3</v>
      </c>
      <c r="N152" s="2">
        <v>1</v>
      </c>
      <c r="O152" s="2">
        <v>6</v>
      </c>
      <c r="P152" s="2">
        <v>58</v>
      </c>
    </row>
    <row r="153" spans="1:16" ht="11.25">
      <c r="A153" s="1" t="s">
        <v>142</v>
      </c>
      <c r="B153" s="2">
        <v>3</v>
      </c>
      <c r="C153" s="2">
        <v>26</v>
      </c>
      <c r="D153" s="2">
        <v>42</v>
      </c>
      <c r="E153" s="2">
        <v>61.9</v>
      </c>
      <c r="F153" s="2">
        <v>16</v>
      </c>
      <c r="G153" s="2">
        <v>20</v>
      </c>
      <c r="H153" s="2">
        <v>80</v>
      </c>
      <c r="I153" s="2">
        <v>0</v>
      </c>
      <c r="J153" s="2">
        <v>40</v>
      </c>
      <c r="K153" s="2">
        <v>15</v>
      </c>
      <c r="L153" s="2">
        <v>9</v>
      </c>
      <c r="M153" s="2">
        <v>1.667</v>
      </c>
      <c r="N153" s="2">
        <v>1</v>
      </c>
      <c r="O153" s="2">
        <v>3</v>
      </c>
      <c r="P153" s="2">
        <v>68</v>
      </c>
    </row>
    <row r="154" spans="1:16" ht="11.25">
      <c r="A154" s="1" t="s">
        <v>143</v>
      </c>
      <c r="B154" s="2">
        <v>3</v>
      </c>
      <c r="C154" s="2">
        <v>15</v>
      </c>
      <c r="D154" s="2">
        <v>30</v>
      </c>
      <c r="E154" s="2">
        <v>50</v>
      </c>
      <c r="F154" s="2">
        <v>8</v>
      </c>
      <c r="G154" s="2">
        <v>8</v>
      </c>
      <c r="H154" s="2">
        <v>100</v>
      </c>
      <c r="I154" s="2">
        <v>5</v>
      </c>
      <c r="J154" s="2">
        <v>8</v>
      </c>
      <c r="K154" s="2">
        <v>26</v>
      </c>
      <c r="L154" s="2">
        <v>4</v>
      </c>
      <c r="M154" s="2">
        <v>6.5</v>
      </c>
      <c r="N154" s="2">
        <v>1</v>
      </c>
      <c r="O154" s="2">
        <v>6</v>
      </c>
      <c r="P154" s="2">
        <v>43</v>
      </c>
    </row>
    <row r="155" spans="1:16" ht="11.25">
      <c r="A155" s="1" t="s">
        <v>144</v>
      </c>
      <c r="B155" s="2">
        <v>4</v>
      </c>
      <c r="C155" s="2">
        <v>22</v>
      </c>
      <c r="D155" s="2">
        <v>49</v>
      </c>
      <c r="E155" s="2">
        <v>44.9</v>
      </c>
      <c r="F155" s="2">
        <v>10</v>
      </c>
      <c r="G155" s="2">
        <v>12</v>
      </c>
      <c r="H155" s="2">
        <v>83.3</v>
      </c>
      <c r="I155" s="2">
        <v>0</v>
      </c>
      <c r="J155" s="2">
        <v>24</v>
      </c>
      <c r="K155" s="2">
        <v>7</v>
      </c>
      <c r="L155" s="2">
        <v>6</v>
      </c>
      <c r="M155" s="2">
        <v>1.167</v>
      </c>
      <c r="N155" s="2">
        <v>7</v>
      </c>
      <c r="O155" s="2">
        <v>5</v>
      </c>
      <c r="P155" s="2">
        <v>54</v>
      </c>
    </row>
    <row r="156" spans="1:16" ht="11.25">
      <c r="A156" s="1" t="s">
        <v>145</v>
      </c>
      <c r="B156" s="2">
        <v>4</v>
      </c>
      <c r="C156" s="2">
        <v>17</v>
      </c>
      <c r="D156" s="2">
        <v>37</v>
      </c>
      <c r="E156" s="2">
        <v>45.9</v>
      </c>
      <c r="F156" s="2">
        <v>8</v>
      </c>
      <c r="G156" s="2">
        <v>12</v>
      </c>
      <c r="H156" s="2">
        <v>66.7</v>
      </c>
      <c r="I156" s="2">
        <v>0</v>
      </c>
      <c r="J156" s="2">
        <v>38</v>
      </c>
      <c r="K156" s="2">
        <v>4</v>
      </c>
      <c r="L156" s="2">
        <v>7</v>
      </c>
      <c r="M156" s="2">
        <v>0.571</v>
      </c>
      <c r="N156" s="2">
        <v>3</v>
      </c>
      <c r="O156" s="2">
        <v>4</v>
      </c>
      <c r="P156" s="2">
        <v>42</v>
      </c>
    </row>
    <row r="157" spans="1:16" ht="11.25">
      <c r="A157" s="1" t="s">
        <v>146</v>
      </c>
      <c r="B157" s="2">
        <v>4</v>
      </c>
      <c r="C157" s="2">
        <v>21</v>
      </c>
      <c r="D157" s="2">
        <v>42</v>
      </c>
      <c r="E157" s="2">
        <v>50</v>
      </c>
      <c r="F157" s="2">
        <v>11</v>
      </c>
      <c r="G157" s="2">
        <v>15</v>
      </c>
      <c r="H157" s="2">
        <v>73.3</v>
      </c>
      <c r="I157" s="2">
        <v>6</v>
      </c>
      <c r="J157" s="2">
        <v>17</v>
      </c>
      <c r="K157" s="2">
        <v>4</v>
      </c>
      <c r="L157" s="2">
        <v>6</v>
      </c>
      <c r="M157" s="2">
        <v>0.667</v>
      </c>
      <c r="N157" s="2">
        <v>2</v>
      </c>
      <c r="O157" s="2">
        <v>1</v>
      </c>
      <c r="P157" s="2">
        <v>59</v>
      </c>
    </row>
    <row r="158" spans="1:16" ht="11.25">
      <c r="A158" s="1" t="s">
        <v>147</v>
      </c>
      <c r="B158" s="2">
        <v>4</v>
      </c>
      <c r="C158" s="2">
        <v>18</v>
      </c>
      <c r="D158" s="2">
        <v>48</v>
      </c>
      <c r="E158" s="2">
        <v>37.5</v>
      </c>
      <c r="F158" s="2">
        <v>8</v>
      </c>
      <c r="G158" s="2">
        <v>10</v>
      </c>
      <c r="H158" s="2">
        <v>80</v>
      </c>
      <c r="I158" s="2">
        <v>4</v>
      </c>
      <c r="J158" s="2">
        <v>13</v>
      </c>
      <c r="K158" s="2">
        <v>12</v>
      </c>
      <c r="L158" s="2">
        <v>7</v>
      </c>
      <c r="M158" s="2">
        <v>1.714</v>
      </c>
      <c r="N158" s="2">
        <v>0</v>
      </c>
      <c r="O158" s="2">
        <v>4</v>
      </c>
      <c r="P158" s="2">
        <v>48</v>
      </c>
    </row>
    <row r="159" spans="1:16" ht="11.25">
      <c r="A159" s="1" t="s">
        <v>148</v>
      </c>
      <c r="B159" s="2">
        <v>2</v>
      </c>
      <c r="C159" s="2">
        <v>4</v>
      </c>
      <c r="D159" s="2">
        <v>9</v>
      </c>
      <c r="E159" s="2">
        <v>44.4</v>
      </c>
      <c r="F159" s="2">
        <v>2</v>
      </c>
      <c r="G159" s="2">
        <v>3</v>
      </c>
      <c r="H159" s="2">
        <v>66.7</v>
      </c>
      <c r="I159" s="2">
        <v>1</v>
      </c>
      <c r="J159" s="2">
        <v>7</v>
      </c>
      <c r="K159" s="2">
        <v>3</v>
      </c>
      <c r="L159" s="2">
        <v>2</v>
      </c>
      <c r="M159" s="2">
        <v>1.5</v>
      </c>
      <c r="N159" s="2">
        <v>1</v>
      </c>
      <c r="O159" s="2">
        <v>4</v>
      </c>
      <c r="P159" s="2">
        <v>11</v>
      </c>
    </row>
    <row r="160" spans="1:16" ht="11.25">
      <c r="A160" s="1" t="s">
        <v>149</v>
      </c>
      <c r="B160" s="2">
        <v>4</v>
      </c>
      <c r="C160" s="2">
        <v>2</v>
      </c>
      <c r="D160" s="2">
        <v>9</v>
      </c>
      <c r="E160" s="2">
        <v>22.2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1</v>
      </c>
      <c r="M160" s="2">
        <v>0</v>
      </c>
      <c r="N160" s="2">
        <v>0</v>
      </c>
      <c r="O160" s="2">
        <v>3</v>
      </c>
      <c r="P160" s="2">
        <v>4</v>
      </c>
    </row>
    <row r="161" spans="1:26" s="10" customFormat="1" ht="11.25">
      <c r="A161" s="4" t="s">
        <v>234</v>
      </c>
      <c r="B161" s="5">
        <f>SUM(B152:B160)</f>
        <v>32</v>
      </c>
      <c r="C161" s="5">
        <f>SUM(C152:C160)</f>
        <v>151</v>
      </c>
      <c r="D161" s="5">
        <f>SUM(D152:D160)</f>
        <v>320</v>
      </c>
      <c r="E161" s="6">
        <f>+C161/D161</f>
        <v>0.471875</v>
      </c>
      <c r="F161" s="5">
        <f>SUM(F152:F160)</f>
        <v>69</v>
      </c>
      <c r="G161" s="5">
        <f>SUM(G152:G160)</f>
        <v>88</v>
      </c>
      <c r="H161" s="6">
        <f>+F161/G161</f>
        <v>0.7840909090909091</v>
      </c>
      <c r="I161" s="5">
        <f>SUM(I152:I160)</f>
        <v>16</v>
      </c>
      <c r="J161" s="5">
        <f>SUM(J152:J160)</f>
        <v>197</v>
      </c>
      <c r="K161" s="5">
        <f>SUM(K152:K160)</f>
        <v>84</v>
      </c>
      <c r="L161" s="5">
        <f>SUM(L152:L160)</f>
        <v>52</v>
      </c>
      <c r="M161" s="6">
        <f>+K161/L161</f>
        <v>1.6153846153846154</v>
      </c>
      <c r="N161" s="5">
        <f>SUM(N152:N160)</f>
        <v>16</v>
      </c>
      <c r="O161" s="5">
        <f>SUM(O152:O160)</f>
        <v>36</v>
      </c>
      <c r="P161" s="5">
        <f>SUM(P152:P160)</f>
        <v>387</v>
      </c>
      <c r="Q161" s="7">
        <f>SUM(R161:Z161)</f>
        <v>1765.3000000000002</v>
      </c>
      <c r="R161" s="8">
        <f>+P161</f>
        <v>387</v>
      </c>
      <c r="S161" s="8">
        <f>+J161*1.7</f>
        <v>334.9</v>
      </c>
      <c r="T161" s="8">
        <f>+K161*3</f>
        <v>252</v>
      </c>
      <c r="U161" s="8">
        <f>+I161*4</f>
        <v>64</v>
      </c>
      <c r="V161" s="8">
        <f>O161*4.4</f>
        <v>158.4</v>
      </c>
      <c r="W161" s="8">
        <f>+N161*6.5</f>
        <v>104</v>
      </c>
      <c r="X161" s="9">
        <f>IF(E161&lt;0.414,70,IF(E161&lt;0.427,85,IF(E161&lt;0.437,100,IF(E161&lt;0.444,115,IF(E161&lt;0.452,130,IF(E161&lt;0.46,145,IF(E161&lt;0.469,160,IF(E161&lt;0.481,175,190))))))))</f>
        <v>175</v>
      </c>
      <c r="Y161" s="9">
        <f>IF(H161&lt;0.687,70,IF(H161&lt;0.719,85,IF(H161&lt;0.74,100,IF(H161&lt;0.758,115,IF(H161&lt;0.776,130,IF(H161&lt;0.789,145,IF(H161&lt;0.804,160,IF(H161&lt;0.827,175,190))))))))</f>
        <v>145</v>
      </c>
      <c r="Z161" s="9">
        <f>IF(M161&lt;1.15,70,IF(M161&lt;1.29,85,IF(M161&lt;1.4,100,IF(M161&lt;1.5,115,IF(M161&lt;1.59,130,IF(M161&lt;1.72,145,IF(M161&lt;1.89,160,IF(M161&lt;2.09,175,190))))))))</f>
        <v>145</v>
      </c>
    </row>
    <row r="162" ht="11.25">
      <c r="A162" s="1" t="s">
        <v>219</v>
      </c>
    </row>
    <row r="163" spans="1:16" ht="11.25">
      <c r="A163" s="1" t="s">
        <v>1</v>
      </c>
      <c r="B163" s="2" t="s">
        <v>2</v>
      </c>
      <c r="C163" s="2" t="s">
        <v>3</v>
      </c>
      <c r="D163" s="2" t="s">
        <v>4</v>
      </c>
      <c r="E163" s="2" t="s">
        <v>5</v>
      </c>
      <c r="F163" s="2" t="s">
        <v>6</v>
      </c>
      <c r="G163" s="2" t="s">
        <v>7</v>
      </c>
      <c r="H163" s="2" t="s">
        <v>8</v>
      </c>
      <c r="I163" s="2" t="s">
        <v>9</v>
      </c>
      <c r="J163" s="2" t="s">
        <v>10</v>
      </c>
      <c r="K163" s="2" t="s">
        <v>11</v>
      </c>
      <c r="L163" s="2" t="s">
        <v>12</v>
      </c>
      <c r="M163" s="2" t="s">
        <v>13</v>
      </c>
      <c r="N163" s="2" t="s">
        <v>14</v>
      </c>
      <c r="O163" s="2" t="s">
        <v>15</v>
      </c>
      <c r="P163" s="2" t="s">
        <v>16</v>
      </c>
    </row>
    <row r="164" spans="1:16" ht="11.25">
      <c r="A164" s="1" t="s">
        <v>151</v>
      </c>
      <c r="B164" s="2">
        <v>4</v>
      </c>
      <c r="C164" s="2">
        <v>24</v>
      </c>
      <c r="D164" s="2">
        <v>36</v>
      </c>
      <c r="E164" s="2">
        <v>66.7</v>
      </c>
      <c r="F164" s="2">
        <v>24</v>
      </c>
      <c r="G164" s="2">
        <v>36</v>
      </c>
      <c r="H164" s="2">
        <v>66.7</v>
      </c>
      <c r="I164" s="2">
        <v>0</v>
      </c>
      <c r="J164" s="2">
        <v>39</v>
      </c>
      <c r="K164" s="2">
        <v>9</v>
      </c>
      <c r="L164" s="2">
        <v>11</v>
      </c>
      <c r="M164" s="2">
        <v>0.818</v>
      </c>
      <c r="N164" s="2">
        <v>9</v>
      </c>
      <c r="O164" s="2">
        <v>8</v>
      </c>
      <c r="P164" s="2">
        <v>72</v>
      </c>
    </row>
    <row r="165" spans="1:16" ht="11.25">
      <c r="A165" s="1" t="s">
        <v>152</v>
      </c>
      <c r="B165" s="2">
        <v>4</v>
      </c>
      <c r="C165" s="2">
        <v>30</v>
      </c>
      <c r="D165" s="2">
        <v>61</v>
      </c>
      <c r="E165" s="2">
        <v>49.2</v>
      </c>
      <c r="F165" s="2">
        <v>4</v>
      </c>
      <c r="G165" s="2">
        <v>4</v>
      </c>
      <c r="H165" s="2">
        <v>100</v>
      </c>
      <c r="I165" s="2">
        <v>12</v>
      </c>
      <c r="J165" s="2">
        <v>14</v>
      </c>
      <c r="K165" s="2">
        <v>16</v>
      </c>
      <c r="L165" s="2">
        <v>8</v>
      </c>
      <c r="M165" s="2">
        <v>2</v>
      </c>
      <c r="N165" s="2">
        <v>4</v>
      </c>
      <c r="O165" s="2">
        <v>7</v>
      </c>
      <c r="P165" s="2">
        <v>76</v>
      </c>
    </row>
    <row r="166" spans="1:16" ht="11.25">
      <c r="A166" s="1" t="s">
        <v>153</v>
      </c>
      <c r="B166" s="2">
        <v>4</v>
      </c>
      <c r="C166" s="2">
        <v>21</v>
      </c>
      <c r="D166" s="2">
        <v>47</v>
      </c>
      <c r="E166" s="2">
        <v>44.7</v>
      </c>
      <c r="F166" s="2">
        <v>6</v>
      </c>
      <c r="G166" s="2">
        <v>11</v>
      </c>
      <c r="H166" s="2">
        <v>54.5</v>
      </c>
      <c r="I166" s="2">
        <v>14</v>
      </c>
      <c r="J166" s="2">
        <v>29</v>
      </c>
      <c r="K166" s="2">
        <v>11</v>
      </c>
      <c r="L166" s="2">
        <v>4</v>
      </c>
      <c r="M166" s="2">
        <v>2.75</v>
      </c>
      <c r="N166" s="2">
        <v>0</v>
      </c>
      <c r="O166" s="2">
        <v>7</v>
      </c>
      <c r="P166" s="2">
        <v>62</v>
      </c>
    </row>
    <row r="167" spans="1:16" ht="11.25">
      <c r="A167" s="1" t="s">
        <v>154</v>
      </c>
      <c r="B167" s="2">
        <v>4</v>
      </c>
      <c r="C167" s="2">
        <v>32</v>
      </c>
      <c r="D167" s="2">
        <v>88</v>
      </c>
      <c r="E167" s="2">
        <v>36.4</v>
      </c>
      <c r="F167" s="2">
        <v>4</v>
      </c>
      <c r="G167" s="2">
        <v>5</v>
      </c>
      <c r="H167" s="2">
        <v>80</v>
      </c>
      <c r="I167" s="2">
        <v>14</v>
      </c>
      <c r="J167" s="2">
        <v>22</v>
      </c>
      <c r="K167" s="2">
        <v>12</v>
      </c>
      <c r="L167" s="2">
        <v>8</v>
      </c>
      <c r="M167" s="2">
        <v>1.5</v>
      </c>
      <c r="N167" s="2">
        <v>0</v>
      </c>
      <c r="O167" s="2">
        <v>3</v>
      </c>
      <c r="P167" s="2">
        <v>82</v>
      </c>
    </row>
    <row r="168" spans="1:16" ht="11.25">
      <c r="A168" s="1" t="s">
        <v>155</v>
      </c>
      <c r="B168" s="2">
        <v>4</v>
      </c>
      <c r="C168" s="2">
        <v>18</v>
      </c>
      <c r="D168" s="2">
        <v>41</v>
      </c>
      <c r="E168" s="2">
        <v>43.9</v>
      </c>
      <c r="F168" s="2">
        <v>9</v>
      </c>
      <c r="G168" s="2">
        <v>11</v>
      </c>
      <c r="H168" s="2">
        <v>81.8</v>
      </c>
      <c r="I168" s="2">
        <v>5</v>
      </c>
      <c r="J168" s="2">
        <v>23</v>
      </c>
      <c r="K168" s="2">
        <v>9</v>
      </c>
      <c r="L168" s="2">
        <v>4</v>
      </c>
      <c r="M168" s="2">
        <v>2.25</v>
      </c>
      <c r="N168" s="2">
        <v>1</v>
      </c>
      <c r="O168" s="2">
        <v>1</v>
      </c>
      <c r="P168" s="2">
        <v>50</v>
      </c>
    </row>
    <row r="169" spans="1:16" ht="11.25">
      <c r="A169" s="1" t="s">
        <v>156</v>
      </c>
      <c r="B169" s="2">
        <v>2</v>
      </c>
      <c r="C169" s="2">
        <v>13</v>
      </c>
      <c r="D169" s="2">
        <v>41</v>
      </c>
      <c r="E169" s="2">
        <v>31.7</v>
      </c>
      <c r="F169" s="2">
        <v>6</v>
      </c>
      <c r="G169" s="2">
        <v>8</v>
      </c>
      <c r="H169" s="2">
        <v>75</v>
      </c>
      <c r="I169" s="2">
        <v>0</v>
      </c>
      <c r="J169" s="2">
        <v>16</v>
      </c>
      <c r="K169" s="2">
        <v>5</v>
      </c>
      <c r="L169" s="2">
        <v>4</v>
      </c>
      <c r="M169" s="2">
        <v>1.25</v>
      </c>
      <c r="N169" s="2">
        <v>1</v>
      </c>
      <c r="O169" s="2">
        <v>2</v>
      </c>
      <c r="P169" s="2">
        <v>32</v>
      </c>
    </row>
    <row r="170" spans="1:16" ht="11.25">
      <c r="A170" s="1" t="s">
        <v>157</v>
      </c>
      <c r="B170" s="2">
        <v>2</v>
      </c>
      <c r="C170" s="2">
        <v>3</v>
      </c>
      <c r="D170" s="2">
        <v>13</v>
      </c>
      <c r="E170" s="2">
        <v>23.1</v>
      </c>
      <c r="F170" s="2">
        <v>3</v>
      </c>
      <c r="G170" s="2">
        <v>3</v>
      </c>
      <c r="H170" s="2">
        <v>100</v>
      </c>
      <c r="I170" s="2">
        <v>2</v>
      </c>
      <c r="J170" s="2">
        <v>16</v>
      </c>
      <c r="K170" s="2">
        <v>8</v>
      </c>
      <c r="L170" s="2">
        <v>3</v>
      </c>
      <c r="M170" s="2">
        <v>2.667</v>
      </c>
      <c r="N170" s="2">
        <v>0</v>
      </c>
      <c r="O170" s="2">
        <v>4</v>
      </c>
      <c r="P170" s="2">
        <v>11</v>
      </c>
    </row>
    <row r="171" spans="1:16" ht="11.25">
      <c r="A171" s="1" t="s">
        <v>158</v>
      </c>
      <c r="B171" s="2">
        <v>1</v>
      </c>
      <c r="C171" s="2">
        <v>10</v>
      </c>
      <c r="D171" s="2">
        <v>19</v>
      </c>
      <c r="E171" s="2">
        <v>52.6</v>
      </c>
      <c r="F171" s="2">
        <v>5</v>
      </c>
      <c r="G171" s="2">
        <v>5</v>
      </c>
      <c r="H171" s="2">
        <v>100</v>
      </c>
      <c r="I171" s="2">
        <v>0</v>
      </c>
      <c r="J171" s="2">
        <v>4</v>
      </c>
      <c r="K171" s="2">
        <v>0</v>
      </c>
      <c r="L171" s="2">
        <v>1</v>
      </c>
      <c r="M171" s="2">
        <v>0</v>
      </c>
      <c r="N171" s="2">
        <v>2</v>
      </c>
      <c r="O171" s="2">
        <v>0</v>
      </c>
      <c r="P171" s="2">
        <v>25</v>
      </c>
    </row>
    <row r="172" spans="1:26" s="10" customFormat="1" ht="11.25">
      <c r="A172" s="4" t="s">
        <v>233</v>
      </c>
      <c r="B172" s="5">
        <f>SUM(B164:B171)</f>
        <v>25</v>
      </c>
      <c r="C172" s="5">
        <f>SUM(C164:C171)</f>
        <v>151</v>
      </c>
      <c r="D172" s="5">
        <f>SUM(D164:D171)</f>
        <v>346</v>
      </c>
      <c r="E172" s="6">
        <f>+C172/D172</f>
        <v>0.43641618497109824</v>
      </c>
      <c r="F172" s="5">
        <f>SUM(F164:F171)</f>
        <v>61</v>
      </c>
      <c r="G172" s="5">
        <f>SUM(G164:G171)</f>
        <v>83</v>
      </c>
      <c r="H172" s="6">
        <f>+F172/G172</f>
        <v>0.7349397590361446</v>
      </c>
      <c r="I172" s="5">
        <f>SUM(I164:I171)</f>
        <v>47</v>
      </c>
      <c r="J172" s="5">
        <f>SUM(J164:J171)</f>
        <v>163</v>
      </c>
      <c r="K172" s="5">
        <f>SUM(K164:K171)</f>
        <v>70</v>
      </c>
      <c r="L172" s="5">
        <f>SUM(L164:L171)</f>
        <v>43</v>
      </c>
      <c r="M172" s="6">
        <f>+K172/L172</f>
        <v>1.627906976744186</v>
      </c>
      <c r="N172" s="5">
        <f>SUM(N164:N171)</f>
        <v>17</v>
      </c>
      <c r="O172" s="5">
        <f>SUM(O164:O171)</f>
        <v>32</v>
      </c>
      <c r="P172" s="5">
        <f>SUM(P164:P171)</f>
        <v>410</v>
      </c>
      <c r="Q172" s="7">
        <f>SUM(R172:Z172)</f>
        <v>1681.3999999999999</v>
      </c>
      <c r="R172" s="8">
        <f>+P172</f>
        <v>410</v>
      </c>
      <c r="S172" s="8">
        <f>+J172*1.7</f>
        <v>277.09999999999997</v>
      </c>
      <c r="T172" s="8">
        <f>+K172*3</f>
        <v>210</v>
      </c>
      <c r="U172" s="8">
        <f>+I172*4</f>
        <v>188</v>
      </c>
      <c r="V172" s="8">
        <f>O172*4.4</f>
        <v>140.8</v>
      </c>
      <c r="W172" s="8">
        <f>+N172*6.5</f>
        <v>110.5</v>
      </c>
      <c r="X172" s="9">
        <f>IF(E172&lt;0.414,70,IF(E172&lt;0.427,85,IF(E172&lt;0.437,100,IF(E172&lt;0.444,115,IF(E172&lt;0.452,130,IF(E172&lt;0.46,145,IF(E172&lt;0.469,160,IF(E172&lt;0.481,175,190))))))))</f>
        <v>100</v>
      </c>
      <c r="Y172" s="9">
        <f>IF(H172&lt;0.687,70,IF(H172&lt;0.719,85,IF(H172&lt;0.74,100,IF(H172&lt;0.758,115,IF(H172&lt;0.776,130,IF(H172&lt;0.789,145,IF(H172&lt;0.804,160,IF(H172&lt;0.827,175,190))))))))</f>
        <v>100</v>
      </c>
      <c r="Z172" s="9">
        <f>IF(M172&lt;1.15,70,IF(M172&lt;1.29,85,IF(M172&lt;1.4,100,IF(M172&lt;1.5,115,IF(M172&lt;1.59,130,IF(M172&lt;1.72,145,IF(M172&lt;1.89,160,IF(M172&lt;2.09,175,190))))))))</f>
        <v>145</v>
      </c>
    </row>
    <row r="173" ht="11.25">
      <c r="A173" s="1" t="s">
        <v>220</v>
      </c>
    </row>
    <row r="174" spans="1:16" ht="11.25">
      <c r="A174" s="1" t="s">
        <v>1</v>
      </c>
      <c r="B174" s="2" t="s">
        <v>2</v>
      </c>
      <c r="C174" s="2" t="s">
        <v>3</v>
      </c>
      <c r="D174" s="2" t="s">
        <v>4</v>
      </c>
      <c r="E174" s="2" t="s">
        <v>5</v>
      </c>
      <c r="F174" s="2" t="s">
        <v>6</v>
      </c>
      <c r="G174" s="2" t="s">
        <v>7</v>
      </c>
      <c r="H174" s="2" t="s">
        <v>8</v>
      </c>
      <c r="I174" s="2" t="s">
        <v>9</v>
      </c>
      <c r="J174" s="2" t="s">
        <v>10</v>
      </c>
      <c r="K174" s="2" t="s">
        <v>11</v>
      </c>
      <c r="L174" s="2" t="s">
        <v>12</v>
      </c>
      <c r="M174" s="2" t="s">
        <v>13</v>
      </c>
      <c r="N174" s="2" t="s">
        <v>14</v>
      </c>
      <c r="O174" s="2" t="s">
        <v>15</v>
      </c>
      <c r="P174" s="2" t="s">
        <v>16</v>
      </c>
    </row>
    <row r="175" spans="1:16" ht="11.25">
      <c r="A175" s="1" t="s">
        <v>160</v>
      </c>
      <c r="B175" s="2">
        <v>4</v>
      </c>
      <c r="C175" s="2">
        <v>28</v>
      </c>
      <c r="D175" s="2">
        <v>72</v>
      </c>
      <c r="E175" s="2">
        <v>38.9</v>
      </c>
      <c r="F175" s="2">
        <v>18</v>
      </c>
      <c r="G175" s="2">
        <v>25</v>
      </c>
      <c r="H175" s="2">
        <v>72</v>
      </c>
      <c r="I175" s="2">
        <v>11</v>
      </c>
      <c r="J175" s="2">
        <v>11</v>
      </c>
      <c r="K175" s="2">
        <v>26</v>
      </c>
      <c r="L175" s="2">
        <v>12</v>
      </c>
      <c r="M175" s="2">
        <v>2.167</v>
      </c>
      <c r="N175" s="2">
        <v>1</v>
      </c>
      <c r="O175" s="2">
        <v>6</v>
      </c>
      <c r="P175" s="2">
        <v>85</v>
      </c>
    </row>
    <row r="176" spans="1:16" ht="11.25">
      <c r="A176" s="1" t="s">
        <v>161</v>
      </c>
      <c r="B176" s="2">
        <v>3</v>
      </c>
      <c r="C176" s="2">
        <v>32</v>
      </c>
      <c r="D176" s="2">
        <v>60</v>
      </c>
      <c r="E176" s="2">
        <v>53.3</v>
      </c>
      <c r="F176" s="2">
        <v>30</v>
      </c>
      <c r="G176" s="2">
        <v>41</v>
      </c>
      <c r="H176" s="2">
        <v>73.2</v>
      </c>
      <c r="I176" s="2">
        <v>3</v>
      </c>
      <c r="J176" s="2">
        <v>15</v>
      </c>
      <c r="K176" s="2">
        <v>23</v>
      </c>
      <c r="L176" s="2">
        <v>14</v>
      </c>
      <c r="M176" s="2">
        <v>1.643</v>
      </c>
      <c r="N176" s="2">
        <v>1</v>
      </c>
      <c r="O176" s="2">
        <v>6</v>
      </c>
      <c r="P176" s="2">
        <v>97</v>
      </c>
    </row>
    <row r="177" spans="1:16" ht="11.25">
      <c r="A177" s="1" t="s">
        <v>162</v>
      </c>
      <c r="B177" s="2">
        <v>4</v>
      </c>
      <c r="C177" s="2">
        <v>28</v>
      </c>
      <c r="D177" s="2">
        <v>62</v>
      </c>
      <c r="E177" s="2">
        <v>45.2</v>
      </c>
      <c r="F177" s="2">
        <v>11</v>
      </c>
      <c r="G177" s="2">
        <v>15</v>
      </c>
      <c r="H177" s="2">
        <v>73.3</v>
      </c>
      <c r="I177" s="2">
        <v>3</v>
      </c>
      <c r="J177" s="2">
        <v>18</v>
      </c>
      <c r="K177" s="2">
        <v>16</v>
      </c>
      <c r="L177" s="2">
        <v>7</v>
      </c>
      <c r="M177" s="2">
        <v>2.286</v>
      </c>
      <c r="N177" s="2">
        <v>1</v>
      </c>
      <c r="O177" s="2">
        <v>2</v>
      </c>
      <c r="P177" s="2">
        <v>70</v>
      </c>
    </row>
    <row r="178" spans="1:16" ht="11.25">
      <c r="A178" s="1" t="s">
        <v>163</v>
      </c>
      <c r="B178" s="2">
        <v>3</v>
      </c>
      <c r="C178" s="2">
        <v>21</v>
      </c>
      <c r="D178" s="2">
        <v>65</v>
      </c>
      <c r="E178" s="2">
        <v>32.3</v>
      </c>
      <c r="F178" s="2">
        <v>8</v>
      </c>
      <c r="G178" s="2">
        <v>12</v>
      </c>
      <c r="H178" s="2">
        <v>66.7</v>
      </c>
      <c r="I178" s="2">
        <v>7</v>
      </c>
      <c r="J178" s="2">
        <v>17</v>
      </c>
      <c r="K178" s="2">
        <v>15</v>
      </c>
      <c r="L178" s="2">
        <v>11</v>
      </c>
      <c r="M178" s="2">
        <v>1.364</v>
      </c>
      <c r="N178" s="2">
        <v>1</v>
      </c>
      <c r="O178" s="2">
        <v>2</v>
      </c>
      <c r="P178" s="2">
        <v>57</v>
      </c>
    </row>
    <row r="179" spans="1:16" ht="11.25">
      <c r="A179" s="1" t="s">
        <v>164</v>
      </c>
      <c r="B179" s="2">
        <v>4</v>
      </c>
      <c r="C179" s="2">
        <v>20</v>
      </c>
      <c r="D179" s="2">
        <v>40</v>
      </c>
      <c r="E179" s="2">
        <v>50</v>
      </c>
      <c r="F179" s="2">
        <v>0</v>
      </c>
      <c r="G179" s="2">
        <v>1</v>
      </c>
      <c r="H179" s="2">
        <v>0</v>
      </c>
      <c r="I179" s="2">
        <v>7</v>
      </c>
      <c r="J179" s="2">
        <v>17</v>
      </c>
      <c r="K179" s="2">
        <v>4</v>
      </c>
      <c r="L179" s="2">
        <v>4</v>
      </c>
      <c r="M179" s="2">
        <v>1</v>
      </c>
      <c r="N179" s="2">
        <v>2</v>
      </c>
      <c r="O179" s="2">
        <v>5</v>
      </c>
      <c r="P179" s="2">
        <v>47</v>
      </c>
    </row>
    <row r="180" spans="1:16" ht="11.25">
      <c r="A180" s="1" t="s">
        <v>165</v>
      </c>
      <c r="B180" s="2">
        <v>4</v>
      </c>
      <c r="C180" s="2">
        <v>9</v>
      </c>
      <c r="D180" s="2">
        <v>32</v>
      </c>
      <c r="E180" s="2">
        <v>28.1</v>
      </c>
      <c r="F180" s="2">
        <v>6</v>
      </c>
      <c r="G180" s="2">
        <v>8</v>
      </c>
      <c r="H180" s="2">
        <v>75</v>
      </c>
      <c r="I180" s="2">
        <v>5</v>
      </c>
      <c r="J180" s="2">
        <v>16</v>
      </c>
      <c r="K180" s="2">
        <v>21</v>
      </c>
      <c r="L180" s="2">
        <v>13</v>
      </c>
      <c r="M180" s="2">
        <v>1.615</v>
      </c>
      <c r="N180" s="2">
        <v>0</v>
      </c>
      <c r="O180" s="2">
        <v>2</v>
      </c>
      <c r="P180" s="2">
        <v>29</v>
      </c>
    </row>
    <row r="181" spans="1:16" ht="11.25">
      <c r="A181" s="1" t="s">
        <v>166</v>
      </c>
      <c r="B181" s="2">
        <v>3</v>
      </c>
      <c r="C181" s="2">
        <v>14</v>
      </c>
      <c r="D181" s="2">
        <v>35</v>
      </c>
      <c r="E181" s="2">
        <v>40</v>
      </c>
      <c r="F181" s="2">
        <v>4</v>
      </c>
      <c r="G181" s="2">
        <v>5</v>
      </c>
      <c r="H181" s="2">
        <v>80</v>
      </c>
      <c r="I181" s="2">
        <v>3</v>
      </c>
      <c r="J181" s="2">
        <v>6</v>
      </c>
      <c r="K181" s="2">
        <v>9</v>
      </c>
      <c r="L181" s="2">
        <v>4</v>
      </c>
      <c r="M181" s="2">
        <v>2.25</v>
      </c>
      <c r="N181" s="2">
        <v>0</v>
      </c>
      <c r="O181" s="2">
        <v>2</v>
      </c>
      <c r="P181" s="2">
        <v>35</v>
      </c>
    </row>
    <row r="182" spans="1:16" ht="11.25">
      <c r="A182" s="1" t="s">
        <v>167</v>
      </c>
      <c r="B182" s="2">
        <v>2</v>
      </c>
      <c r="C182" s="2">
        <v>5</v>
      </c>
      <c r="D182" s="2">
        <v>14</v>
      </c>
      <c r="E182" s="2">
        <v>35.7</v>
      </c>
      <c r="F182" s="2">
        <v>2</v>
      </c>
      <c r="G182" s="2">
        <v>5</v>
      </c>
      <c r="H182" s="2">
        <v>40</v>
      </c>
      <c r="I182" s="2">
        <v>0</v>
      </c>
      <c r="J182" s="2">
        <v>18</v>
      </c>
      <c r="K182" s="2">
        <v>3</v>
      </c>
      <c r="L182" s="2">
        <v>1</v>
      </c>
      <c r="M182" s="2">
        <v>3</v>
      </c>
      <c r="N182" s="2">
        <v>2</v>
      </c>
      <c r="O182" s="2">
        <v>4</v>
      </c>
      <c r="P182" s="2">
        <v>12</v>
      </c>
    </row>
    <row r="183" spans="1:16" ht="11.25">
      <c r="A183" s="1" t="s">
        <v>168</v>
      </c>
      <c r="B183" s="2">
        <v>1</v>
      </c>
      <c r="C183" s="2">
        <v>1</v>
      </c>
      <c r="D183" s="2">
        <v>3</v>
      </c>
      <c r="E183" s="2">
        <v>33.3</v>
      </c>
      <c r="F183" s="2">
        <v>3</v>
      </c>
      <c r="G183" s="2">
        <v>4</v>
      </c>
      <c r="H183" s="2">
        <v>75</v>
      </c>
      <c r="I183" s="2">
        <v>0</v>
      </c>
      <c r="J183" s="2">
        <v>3</v>
      </c>
      <c r="K183" s="2">
        <v>1</v>
      </c>
      <c r="L183" s="2">
        <v>1</v>
      </c>
      <c r="M183" s="2">
        <v>1</v>
      </c>
      <c r="N183" s="2">
        <v>0</v>
      </c>
      <c r="O183" s="2">
        <v>1</v>
      </c>
      <c r="P183" s="2">
        <v>5</v>
      </c>
    </row>
    <row r="184" spans="1:26" s="10" customFormat="1" ht="11.25">
      <c r="A184" s="4" t="s">
        <v>234</v>
      </c>
      <c r="B184" s="5">
        <f>SUM(B175:B183)</f>
        <v>28</v>
      </c>
      <c r="C184" s="5">
        <f>SUM(C175:C183)</f>
        <v>158</v>
      </c>
      <c r="D184" s="5">
        <f>SUM(D175:D183)</f>
        <v>383</v>
      </c>
      <c r="E184" s="6">
        <f>+C184/D184</f>
        <v>0.412532637075718</v>
      </c>
      <c r="F184" s="5">
        <f>SUM(F175:F183)</f>
        <v>82</v>
      </c>
      <c r="G184" s="5">
        <f>SUM(G175:G183)</f>
        <v>116</v>
      </c>
      <c r="H184" s="6">
        <f>+F184/G184</f>
        <v>0.7068965517241379</v>
      </c>
      <c r="I184" s="5">
        <f>SUM(I175:I183)</f>
        <v>39</v>
      </c>
      <c r="J184" s="5">
        <f>SUM(J175:J183)</f>
        <v>121</v>
      </c>
      <c r="K184" s="5">
        <f>SUM(K175:K183)</f>
        <v>118</v>
      </c>
      <c r="L184" s="5">
        <f>SUM(L175:L183)</f>
        <v>67</v>
      </c>
      <c r="M184" s="6">
        <f>+K184/L184</f>
        <v>1.7611940298507462</v>
      </c>
      <c r="N184" s="5">
        <f>SUM(N175:N183)</f>
        <v>8</v>
      </c>
      <c r="O184" s="5">
        <f>SUM(O175:O183)</f>
        <v>30</v>
      </c>
      <c r="P184" s="5">
        <f>SUM(P175:P183)</f>
        <v>437</v>
      </c>
      <c r="Q184" s="7">
        <f>SUM(R184:Z184)</f>
        <v>1651.7</v>
      </c>
      <c r="R184" s="8">
        <f>+P184</f>
        <v>437</v>
      </c>
      <c r="S184" s="8">
        <f>+J184*1.7</f>
        <v>205.7</v>
      </c>
      <c r="T184" s="8">
        <f>+K184*3</f>
        <v>354</v>
      </c>
      <c r="U184" s="8">
        <f>+I184*4</f>
        <v>156</v>
      </c>
      <c r="V184" s="8">
        <f>O184*4.4</f>
        <v>132</v>
      </c>
      <c r="W184" s="8">
        <f>+N184*6.5</f>
        <v>52</v>
      </c>
      <c r="X184" s="9">
        <f>IF(E184&lt;0.414,70,IF(E184&lt;0.427,85,IF(E184&lt;0.437,100,IF(E184&lt;0.444,115,IF(E184&lt;0.452,130,IF(E184&lt;0.46,145,IF(E184&lt;0.469,160,IF(E184&lt;0.481,175,190))))))))</f>
        <v>70</v>
      </c>
      <c r="Y184" s="9">
        <f>IF(H184&lt;0.687,70,IF(H184&lt;0.719,85,IF(H184&lt;0.74,100,IF(H184&lt;0.758,115,IF(H184&lt;0.776,130,IF(H184&lt;0.789,145,IF(H184&lt;0.804,160,IF(H184&lt;0.827,175,190))))))))</f>
        <v>85</v>
      </c>
      <c r="Z184" s="9">
        <f>IF(M184&lt;1.15,70,IF(M184&lt;1.29,85,IF(M184&lt;1.4,100,IF(M184&lt;1.5,115,IF(M184&lt;1.59,130,IF(M184&lt;1.72,145,IF(M184&lt;1.89,160,IF(M184&lt;2.09,175,190))))))))</f>
        <v>160</v>
      </c>
    </row>
    <row r="185" ht="11.25">
      <c r="A185" s="1" t="s">
        <v>221</v>
      </c>
    </row>
    <row r="186" spans="1:16" ht="11.25">
      <c r="A186" s="1" t="s">
        <v>1</v>
      </c>
      <c r="B186" s="2" t="s">
        <v>2</v>
      </c>
      <c r="C186" s="2" t="s">
        <v>3</v>
      </c>
      <c r="D186" s="2" t="s">
        <v>4</v>
      </c>
      <c r="E186" s="2" t="s">
        <v>5</v>
      </c>
      <c r="F186" s="2" t="s">
        <v>6</v>
      </c>
      <c r="G186" s="2" t="s">
        <v>7</v>
      </c>
      <c r="H186" s="2" t="s">
        <v>8</v>
      </c>
      <c r="I186" s="2" t="s">
        <v>9</v>
      </c>
      <c r="J186" s="2" t="s">
        <v>10</v>
      </c>
      <c r="K186" s="2" t="s">
        <v>11</v>
      </c>
      <c r="L186" s="2" t="s">
        <v>12</v>
      </c>
      <c r="M186" s="2" t="s">
        <v>13</v>
      </c>
      <c r="N186" s="2" t="s">
        <v>14</v>
      </c>
      <c r="O186" s="2" t="s">
        <v>15</v>
      </c>
      <c r="P186" s="2" t="s">
        <v>16</v>
      </c>
    </row>
    <row r="187" spans="1:16" ht="11.25">
      <c r="A187" s="1" t="s">
        <v>170</v>
      </c>
      <c r="B187" s="2">
        <v>4</v>
      </c>
      <c r="C187" s="2">
        <v>44</v>
      </c>
      <c r="D187" s="2">
        <v>92</v>
      </c>
      <c r="E187" s="2">
        <v>47.8</v>
      </c>
      <c r="F187" s="2">
        <v>26</v>
      </c>
      <c r="G187" s="2">
        <v>34</v>
      </c>
      <c r="H187" s="2">
        <v>76.5</v>
      </c>
      <c r="I187" s="2">
        <v>8</v>
      </c>
      <c r="J187" s="2">
        <v>17</v>
      </c>
      <c r="K187" s="2">
        <v>19</v>
      </c>
      <c r="L187" s="2">
        <v>10</v>
      </c>
      <c r="M187" s="2">
        <v>1.9</v>
      </c>
      <c r="N187" s="2">
        <v>0</v>
      </c>
      <c r="O187" s="2">
        <v>6</v>
      </c>
      <c r="P187" s="2">
        <v>122</v>
      </c>
    </row>
    <row r="188" spans="1:16" ht="11.25">
      <c r="A188" s="1" t="s">
        <v>171</v>
      </c>
      <c r="B188" s="2">
        <v>4</v>
      </c>
      <c r="C188" s="2">
        <v>28</v>
      </c>
      <c r="D188" s="2">
        <v>57</v>
      </c>
      <c r="E188" s="2">
        <v>49.1</v>
      </c>
      <c r="F188" s="2">
        <v>6</v>
      </c>
      <c r="G188" s="2">
        <v>7</v>
      </c>
      <c r="H188" s="2">
        <v>85.7</v>
      </c>
      <c r="I188" s="2">
        <v>3</v>
      </c>
      <c r="J188" s="2">
        <v>35</v>
      </c>
      <c r="K188" s="2">
        <v>6</v>
      </c>
      <c r="L188" s="2">
        <v>3</v>
      </c>
      <c r="M188" s="2">
        <v>2</v>
      </c>
      <c r="N188" s="2">
        <v>3</v>
      </c>
      <c r="O188" s="2">
        <v>4</v>
      </c>
      <c r="P188" s="2">
        <v>65</v>
      </c>
    </row>
    <row r="189" spans="1:16" ht="11.25">
      <c r="A189" s="1" t="s">
        <v>172</v>
      </c>
      <c r="B189" s="2">
        <v>4</v>
      </c>
      <c r="C189" s="2">
        <v>20</v>
      </c>
      <c r="D189" s="2">
        <v>41</v>
      </c>
      <c r="E189" s="2">
        <v>48.8</v>
      </c>
      <c r="F189" s="2">
        <v>5</v>
      </c>
      <c r="G189" s="2">
        <v>13</v>
      </c>
      <c r="H189" s="2">
        <v>38.5</v>
      </c>
      <c r="I189" s="2">
        <v>0</v>
      </c>
      <c r="J189" s="2">
        <v>43</v>
      </c>
      <c r="K189" s="2">
        <v>1</v>
      </c>
      <c r="L189" s="2">
        <v>6</v>
      </c>
      <c r="M189" s="2">
        <v>0.167</v>
      </c>
      <c r="N189" s="2">
        <v>8</v>
      </c>
      <c r="O189" s="2">
        <v>1</v>
      </c>
      <c r="P189" s="2">
        <v>45</v>
      </c>
    </row>
    <row r="190" spans="1:16" ht="11.25">
      <c r="A190" s="1" t="s">
        <v>173</v>
      </c>
      <c r="B190" s="2">
        <v>4</v>
      </c>
      <c r="C190" s="2">
        <v>16</v>
      </c>
      <c r="D190" s="2">
        <v>31</v>
      </c>
      <c r="E190" s="2">
        <v>51.6</v>
      </c>
      <c r="F190" s="2">
        <v>14</v>
      </c>
      <c r="G190" s="2">
        <v>16</v>
      </c>
      <c r="H190" s="2">
        <v>87.5</v>
      </c>
      <c r="I190" s="2">
        <v>4</v>
      </c>
      <c r="J190" s="2">
        <v>18</v>
      </c>
      <c r="K190" s="2">
        <v>8</v>
      </c>
      <c r="L190" s="2">
        <v>11</v>
      </c>
      <c r="M190" s="2">
        <v>0.727</v>
      </c>
      <c r="N190" s="2">
        <v>2</v>
      </c>
      <c r="O190" s="2">
        <v>7</v>
      </c>
      <c r="P190" s="2">
        <v>50</v>
      </c>
    </row>
    <row r="191" spans="1:16" ht="11.25">
      <c r="A191" s="1" t="s">
        <v>174</v>
      </c>
      <c r="B191" s="2">
        <v>4</v>
      </c>
      <c r="C191" s="2">
        <v>28</v>
      </c>
      <c r="D191" s="2">
        <v>58</v>
      </c>
      <c r="E191" s="2">
        <v>48.3</v>
      </c>
      <c r="F191" s="2">
        <v>28</v>
      </c>
      <c r="G191" s="2">
        <v>32</v>
      </c>
      <c r="H191" s="2">
        <v>87.5</v>
      </c>
      <c r="I191" s="2">
        <v>3</v>
      </c>
      <c r="J191" s="2">
        <v>15</v>
      </c>
      <c r="K191" s="2">
        <v>6</v>
      </c>
      <c r="L191" s="2">
        <v>6</v>
      </c>
      <c r="M191" s="2">
        <v>1</v>
      </c>
      <c r="N191" s="2">
        <v>0</v>
      </c>
      <c r="O191" s="2">
        <v>4</v>
      </c>
      <c r="P191" s="2">
        <v>87</v>
      </c>
    </row>
    <row r="192" spans="1:16" ht="11.25">
      <c r="A192" s="1" t="s">
        <v>175</v>
      </c>
      <c r="B192" s="2">
        <v>4</v>
      </c>
      <c r="C192" s="2">
        <v>12</v>
      </c>
      <c r="D192" s="2">
        <v>33</v>
      </c>
      <c r="E192" s="2">
        <v>36.4</v>
      </c>
      <c r="F192" s="2">
        <v>5</v>
      </c>
      <c r="G192" s="2">
        <v>10</v>
      </c>
      <c r="H192" s="2">
        <v>50</v>
      </c>
      <c r="I192" s="2">
        <v>0</v>
      </c>
      <c r="J192" s="2">
        <v>31</v>
      </c>
      <c r="K192" s="2">
        <v>5</v>
      </c>
      <c r="L192" s="2">
        <v>7</v>
      </c>
      <c r="M192" s="2">
        <v>0.714</v>
      </c>
      <c r="N192" s="2">
        <v>3</v>
      </c>
      <c r="O192" s="2">
        <v>4</v>
      </c>
      <c r="P192" s="2">
        <v>29</v>
      </c>
    </row>
    <row r="193" spans="1:16" ht="11.25">
      <c r="A193" s="1" t="s">
        <v>176</v>
      </c>
      <c r="B193" s="2">
        <v>2</v>
      </c>
      <c r="C193" s="2">
        <v>8</v>
      </c>
      <c r="D193" s="2">
        <v>13</v>
      </c>
      <c r="E193" s="2">
        <v>61.5</v>
      </c>
      <c r="F193" s="2">
        <v>1</v>
      </c>
      <c r="G193" s="2">
        <v>2</v>
      </c>
      <c r="H193" s="2">
        <v>50</v>
      </c>
      <c r="I193" s="2">
        <v>2</v>
      </c>
      <c r="J193" s="2">
        <v>4</v>
      </c>
      <c r="K193" s="2">
        <v>6</v>
      </c>
      <c r="L193" s="2">
        <v>5</v>
      </c>
      <c r="M193" s="2">
        <v>1.2</v>
      </c>
      <c r="N193" s="2">
        <v>1</v>
      </c>
      <c r="O193" s="2">
        <v>1</v>
      </c>
      <c r="P193" s="2">
        <v>19</v>
      </c>
    </row>
    <row r="194" spans="1:16" ht="11.25">
      <c r="A194" s="1" t="s">
        <v>177</v>
      </c>
      <c r="B194" s="2">
        <v>3</v>
      </c>
      <c r="C194" s="2">
        <v>8</v>
      </c>
      <c r="D194" s="2">
        <v>18</v>
      </c>
      <c r="E194" s="2">
        <v>44.4</v>
      </c>
      <c r="F194" s="2">
        <v>0</v>
      </c>
      <c r="G194" s="2">
        <v>0</v>
      </c>
      <c r="H194" s="2">
        <v>0</v>
      </c>
      <c r="I194" s="2">
        <v>0</v>
      </c>
      <c r="J194" s="2">
        <v>9</v>
      </c>
      <c r="K194" s="2">
        <v>1</v>
      </c>
      <c r="L194" s="2">
        <v>4</v>
      </c>
      <c r="M194" s="2">
        <v>0.25</v>
      </c>
      <c r="N194" s="2">
        <v>2</v>
      </c>
      <c r="O194" s="2">
        <v>2</v>
      </c>
      <c r="P194" s="2">
        <v>16</v>
      </c>
    </row>
    <row r="195" spans="1:26" s="10" customFormat="1" ht="11.25">
      <c r="A195" s="4" t="s">
        <v>233</v>
      </c>
      <c r="B195" s="5">
        <f>SUM(B187:B194)</f>
        <v>29</v>
      </c>
      <c r="C195" s="5">
        <f>SUM(C187:C194)</f>
        <v>164</v>
      </c>
      <c r="D195" s="5">
        <f>SUM(D187:D194)</f>
        <v>343</v>
      </c>
      <c r="E195" s="6">
        <f>+C195/D195</f>
        <v>0.478134110787172</v>
      </c>
      <c r="F195" s="5">
        <f>SUM(F187:F194)</f>
        <v>85</v>
      </c>
      <c r="G195" s="5">
        <f>SUM(G187:G194)</f>
        <v>114</v>
      </c>
      <c r="H195" s="6">
        <f>+F195/G195</f>
        <v>0.7456140350877193</v>
      </c>
      <c r="I195" s="5">
        <f>SUM(I187:I194)</f>
        <v>20</v>
      </c>
      <c r="J195" s="5">
        <f>SUM(J187:J194)</f>
        <v>172</v>
      </c>
      <c r="K195" s="5">
        <f>SUM(K187:K194)</f>
        <v>52</v>
      </c>
      <c r="L195" s="5">
        <f>SUM(L187:L194)</f>
        <v>52</v>
      </c>
      <c r="M195" s="6">
        <f>+K195/L195</f>
        <v>1</v>
      </c>
      <c r="N195" s="5">
        <f>SUM(N187:N194)</f>
        <v>19</v>
      </c>
      <c r="O195" s="5">
        <f>SUM(O187:O194)</f>
        <v>29</v>
      </c>
      <c r="P195" s="5">
        <f>SUM(P187:P194)</f>
        <v>433</v>
      </c>
      <c r="Q195" s="7">
        <f>SUM(R195:Z195)</f>
        <v>1572.5</v>
      </c>
      <c r="R195" s="8">
        <f>+P195</f>
        <v>433</v>
      </c>
      <c r="S195" s="8">
        <f>+J195*1.7</f>
        <v>292.4</v>
      </c>
      <c r="T195" s="8">
        <f>+K195*3</f>
        <v>156</v>
      </c>
      <c r="U195" s="8">
        <f>+I195*4</f>
        <v>80</v>
      </c>
      <c r="V195" s="8">
        <f>O195*4.4</f>
        <v>127.60000000000001</v>
      </c>
      <c r="W195" s="8">
        <f>+N195*6.5</f>
        <v>123.5</v>
      </c>
      <c r="X195" s="9">
        <f>IF(E195&lt;0.414,70,IF(E195&lt;0.427,85,IF(E195&lt;0.437,100,IF(E195&lt;0.444,115,IF(E195&lt;0.452,130,IF(E195&lt;0.46,145,IF(E195&lt;0.469,160,IF(E195&lt;0.481,175,190))))))))</f>
        <v>175</v>
      </c>
      <c r="Y195" s="9">
        <f>IF(H195&lt;0.687,70,IF(H195&lt;0.719,85,IF(H195&lt;0.74,100,IF(H195&lt;0.758,115,IF(H195&lt;0.776,130,IF(H195&lt;0.789,145,IF(H195&lt;0.804,160,IF(H195&lt;0.827,175,190))))))))</f>
        <v>115</v>
      </c>
      <c r="Z195" s="9">
        <f>IF(M195&lt;1.15,70,IF(M195&lt;1.29,85,IF(M195&lt;1.4,100,IF(M195&lt;1.5,115,IF(M195&lt;1.59,130,IF(M195&lt;1.72,145,IF(M195&lt;1.89,160,IF(M195&lt;2.09,175,190))))))))</f>
        <v>70</v>
      </c>
    </row>
    <row r="196" ht="11.25">
      <c r="A196" s="1" t="s">
        <v>222</v>
      </c>
    </row>
    <row r="197" spans="1:16" ht="11.25">
      <c r="A197" s="1" t="s">
        <v>1</v>
      </c>
      <c r="B197" s="2" t="s">
        <v>2</v>
      </c>
      <c r="C197" s="2" t="s">
        <v>3</v>
      </c>
      <c r="D197" s="2" t="s">
        <v>4</v>
      </c>
      <c r="E197" s="2" t="s">
        <v>5</v>
      </c>
      <c r="F197" s="2" t="s">
        <v>6</v>
      </c>
      <c r="G197" s="2" t="s">
        <v>7</v>
      </c>
      <c r="H197" s="2" t="s">
        <v>8</v>
      </c>
      <c r="I197" s="2" t="s">
        <v>9</v>
      </c>
      <c r="J197" s="2" t="s">
        <v>10</v>
      </c>
      <c r="K197" s="2" t="s">
        <v>11</v>
      </c>
      <c r="L197" s="2" t="s">
        <v>12</v>
      </c>
      <c r="M197" s="2" t="s">
        <v>13</v>
      </c>
      <c r="N197" s="2" t="s">
        <v>14</v>
      </c>
      <c r="O197" s="2" t="s">
        <v>15</v>
      </c>
      <c r="P197" s="2" t="s">
        <v>16</v>
      </c>
    </row>
    <row r="198" spans="1:16" ht="11.25">
      <c r="A198" s="1" t="s">
        <v>179</v>
      </c>
      <c r="B198" s="2">
        <v>4</v>
      </c>
      <c r="C198" s="2">
        <v>23</v>
      </c>
      <c r="D198" s="2">
        <v>40</v>
      </c>
      <c r="E198" s="2">
        <v>57.5</v>
      </c>
      <c r="F198" s="2">
        <v>16</v>
      </c>
      <c r="G198" s="2">
        <v>18</v>
      </c>
      <c r="H198" s="2">
        <v>88.9</v>
      </c>
      <c r="I198" s="2">
        <v>6</v>
      </c>
      <c r="J198" s="2">
        <v>16</v>
      </c>
      <c r="K198" s="2">
        <v>46</v>
      </c>
      <c r="L198" s="2">
        <v>18</v>
      </c>
      <c r="M198" s="2">
        <v>2.556</v>
      </c>
      <c r="N198" s="2">
        <v>0</v>
      </c>
      <c r="O198" s="2">
        <v>3</v>
      </c>
      <c r="P198" s="2">
        <v>68</v>
      </c>
    </row>
    <row r="199" spans="1:16" ht="11.25">
      <c r="A199" s="1" t="s">
        <v>180</v>
      </c>
      <c r="B199" s="2">
        <v>3</v>
      </c>
      <c r="C199" s="2">
        <v>37</v>
      </c>
      <c r="D199" s="2">
        <v>56</v>
      </c>
      <c r="E199" s="2">
        <v>66.1</v>
      </c>
      <c r="F199" s="2">
        <v>12</v>
      </c>
      <c r="G199" s="2">
        <v>27</v>
      </c>
      <c r="H199" s="2">
        <v>44.4</v>
      </c>
      <c r="I199" s="2">
        <v>0</v>
      </c>
      <c r="J199" s="2">
        <v>37</v>
      </c>
      <c r="K199" s="2">
        <v>8</v>
      </c>
      <c r="L199" s="2">
        <v>13</v>
      </c>
      <c r="M199" s="2">
        <v>0.615</v>
      </c>
      <c r="N199" s="2">
        <v>4</v>
      </c>
      <c r="O199" s="2">
        <v>3</v>
      </c>
      <c r="P199" s="2">
        <v>86</v>
      </c>
    </row>
    <row r="200" spans="1:16" ht="11.25">
      <c r="A200" s="1" t="s">
        <v>181</v>
      </c>
      <c r="B200" s="2">
        <v>4</v>
      </c>
      <c r="C200" s="2">
        <v>23</v>
      </c>
      <c r="D200" s="2">
        <v>47</v>
      </c>
      <c r="E200" s="2">
        <v>48.9</v>
      </c>
      <c r="F200" s="2">
        <v>5</v>
      </c>
      <c r="G200" s="2">
        <v>5</v>
      </c>
      <c r="H200" s="2">
        <v>100</v>
      </c>
      <c r="I200" s="2">
        <v>0</v>
      </c>
      <c r="J200" s="2">
        <v>52</v>
      </c>
      <c r="K200" s="2">
        <v>5</v>
      </c>
      <c r="L200" s="2">
        <v>3</v>
      </c>
      <c r="M200" s="2">
        <v>1.667</v>
      </c>
      <c r="N200" s="2">
        <v>4</v>
      </c>
      <c r="O200" s="2">
        <v>3</v>
      </c>
      <c r="P200" s="2">
        <v>51</v>
      </c>
    </row>
    <row r="201" spans="1:16" ht="11.25">
      <c r="A201" s="1" t="s">
        <v>182</v>
      </c>
      <c r="B201" s="2">
        <v>4</v>
      </c>
      <c r="C201" s="2">
        <v>23</v>
      </c>
      <c r="D201" s="2">
        <v>53</v>
      </c>
      <c r="E201" s="2">
        <v>43.4</v>
      </c>
      <c r="F201" s="2">
        <v>15</v>
      </c>
      <c r="G201" s="2">
        <v>15</v>
      </c>
      <c r="H201" s="2">
        <v>100</v>
      </c>
      <c r="I201" s="2">
        <v>3</v>
      </c>
      <c r="J201" s="2">
        <v>13</v>
      </c>
      <c r="K201" s="2">
        <v>20</v>
      </c>
      <c r="L201" s="2">
        <v>2</v>
      </c>
      <c r="M201" s="2">
        <v>10</v>
      </c>
      <c r="N201" s="2">
        <v>0</v>
      </c>
      <c r="O201" s="2">
        <v>3</v>
      </c>
      <c r="P201" s="2">
        <v>64</v>
      </c>
    </row>
    <row r="202" spans="1:16" ht="11.25">
      <c r="A202" s="1" t="s">
        <v>183</v>
      </c>
      <c r="B202" s="2">
        <v>4</v>
      </c>
      <c r="C202" s="2">
        <v>17</v>
      </c>
      <c r="D202" s="2">
        <v>53</v>
      </c>
      <c r="E202" s="2">
        <v>32.1</v>
      </c>
      <c r="F202" s="2">
        <v>2</v>
      </c>
      <c r="G202" s="2">
        <v>2</v>
      </c>
      <c r="H202" s="2">
        <v>100</v>
      </c>
      <c r="I202" s="2">
        <v>3</v>
      </c>
      <c r="J202" s="2">
        <v>14</v>
      </c>
      <c r="K202" s="2">
        <v>1</v>
      </c>
      <c r="L202" s="2">
        <v>6</v>
      </c>
      <c r="M202" s="2">
        <v>0.167</v>
      </c>
      <c r="N202" s="2">
        <v>2</v>
      </c>
      <c r="O202" s="2">
        <v>2</v>
      </c>
      <c r="P202" s="2">
        <v>39</v>
      </c>
    </row>
    <row r="203" spans="1:16" ht="11.25">
      <c r="A203" s="1" t="s">
        <v>184</v>
      </c>
      <c r="B203" s="2">
        <v>4</v>
      </c>
      <c r="C203" s="2">
        <v>6</v>
      </c>
      <c r="D203" s="2">
        <v>18</v>
      </c>
      <c r="E203" s="2">
        <v>33.3</v>
      </c>
      <c r="F203" s="2">
        <v>3</v>
      </c>
      <c r="G203" s="2">
        <v>6</v>
      </c>
      <c r="H203" s="2">
        <v>50</v>
      </c>
      <c r="I203" s="2">
        <v>0</v>
      </c>
      <c r="J203" s="2">
        <v>20</v>
      </c>
      <c r="K203" s="2">
        <v>5</v>
      </c>
      <c r="L203" s="2">
        <v>5</v>
      </c>
      <c r="M203" s="2">
        <v>1</v>
      </c>
      <c r="N203" s="2">
        <v>0</v>
      </c>
      <c r="O203" s="2">
        <v>0</v>
      </c>
      <c r="P203" s="2">
        <v>15</v>
      </c>
    </row>
    <row r="204" spans="1:16" ht="11.25">
      <c r="A204" s="1" t="s">
        <v>185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</row>
    <row r="205" spans="1:16" ht="11.25">
      <c r="A205" s="1" t="s">
        <v>186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</row>
    <row r="206" spans="1:26" s="10" customFormat="1" ht="11.25">
      <c r="A206" s="4" t="s">
        <v>233</v>
      </c>
      <c r="B206" s="5">
        <f>SUM(B198:B205)</f>
        <v>23</v>
      </c>
      <c r="C206" s="5">
        <f>SUM(C198:C205)</f>
        <v>129</v>
      </c>
      <c r="D206" s="5">
        <f>SUM(D198:D205)</f>
        <v>267</v>
      </c>
      <c r="E206" s="6">
        <f>+C206/D206</f>
        <v>0.48314606741573035</v>
      </c>
      <c r="F206" s="5">
        <f>SUM(F198:F205)</f>
        <v>53</v>
      </c>
      <c r="G206" s="5">
        <f>SUM(G198:G205)</f>
        <v>73</v>
      </c>
      <c r="H206" s="6">
        <f>+F206/G206</f>
        <v>0.726027397260274</v>
      </c>
      <c r="I206" s="5">
        <f>SUM(I198:I205)</f>
        <v>12</v>
      </c>
      <c r="J206" s="5">
        <f>SUM(J198:J205)</f>
        <v>152</v>
      </c>
      <c r="K206" s="5">
        <f>SUM(K198:K205)</f>
        <v>85</v>
      </c>
      <c r="L206" s="5">
        <f>SUM(L198:L205)</f>
        <v>47</v>
      </c>
      <c r="M206" s="6">
        <f>+K206/L206</f>
        <v>1.8085106382978724</v>
      </c>
      <c r="N206" s="5">
        <f>SUM(N198:N205)</f>
        <v>10</v>
      </c>
      <c r="O206" s="5">
        <f>SUM(O198:O205)</f>
        <v>14</v>
      </c>
      <c r="P206" s="5">
        <f>SUM(P198:P205)</f>
        <v>323</v>
      </c>
      <c r="Q206" s="7">
        <f>SUM(R206:Z206)</f>
        <v>1461</v>
      </c>
      <c r="R206" s="8">
        <f>+P206</f>
        <v>323</v>
      </c>
      <c r="S206" s="8">
        <f>+J206*1.7</f>
        <v>258.4</v>
      </c>
      <c r="T206" s="8">
        <f>+K206*3</f>
        <v>255</v>
      </c>
      <c r="U206" s="8">
        <f>+I206*4</f>
        <v>48</v>
      </c>
      <c r="V206" s="8">
        <f>O206*4.4</f>
        <v>61.60000000000001</v>
      </c>
      <c r="W206" s="8">
        <f>+N206*6.5</f>
        <v>65</v>
      </c>
      <c r="X206" s="9">
        <f>IF(E206&lt;0.414,70,IF(E206&lt;0.427,85,IF(E206&lt;0.437,100,IF(E206&lt;0.444,115,IF(E206&lt;0.452,130,IF(E206&lt;0.46,145,IF(E206&lt;0.469,160,IF(E206&lt;0.481,175,190))))))))</f>
        <v>190</v>
      </c>
      <c r="Y206" s="9">
        <f>IF(H206&lt;0.687,70,IF(H206&lt;0.719,85,IF(H206&lt;0.74,100,IF(H206&lt;0.758,115,IF(H206&lt;0.776,130,IF(H206&lt;0.789,145,IF(H206&lt;0.804,160,IF(H206&lt;0.827,175,190))))))))</f>
        <v>100</v>
      </c>
      <c r="Z206" s="9">
        <f>IF(M206&lt;1.15,70,IF(M206&lt;1.29,85,IF(M206&lt;1.4,100,IF(M206&lt;1.5,115,IF(M206&lt;1.59,130,IF(M206&lt;1.72,145,IF(M206&lt;1.89,160,IF(M206&lt;2.09,175,190))))))))</f>
        <v>160</v>
      </c>
    </row>
    <row r="207" ht="11.25">
      <c r="A207" s="1" t="s">
        <v>223</v>
      </c>
    </row>
    <row r="208" spans="1:16" ht="11.25">
      <c r="A208" s="1" t="s">
        <v>1</v>
      </c>
      <c r="B208" s="2" t="s">
        <v>2</v>
      </c>
      <c r="C208" s="2" t="s">
        <v>3</v>
      </c>
      <c r="D208" s="2" t="s">
        <v>4</v>
      </c>
      <c r="E208" s="2" t="s">
        <v>5</v>
      </c>
      <c r="F208" s="2" t="s">
        <v>6</v>
      </c>
      <c r="G208" s="2" t="s">
        <v>7</v>
      </c>
      <c r="H208" s="2" t="s">
        <v>8</v>
      </c>
      <c r="I208" s="2" t="s">
        <v>9</v>
      </c>
      <c r="J208" s="2" t="s">
        <v>10</v>
      </c>
      <c r="K208" s="2" t="s">
        <v>11</v>
      </c>
      <c r="L208" s="2" t="s">
        <v>12</v>
      </c>
      <c r="M208" s="2" t="s">
        <v>13</v>
      </c>
      <c r="N208" s="2" t="s">
        <v>14</v>
      </c>
      <c r="O208" s="2" t="s">
        <v>15</v>
      </c>
      <c r="P208" s="2" t="s">
        <v>16</v>
      </c>
    </row>
    <row r="209" spans="1:16" ht="11.25">
      <c r="A209" s="1" t="s">
        <v>188</v>
      </c>
      <c r="B209" s="2">
        <v>4</v>
      </c>
      <c r="C209" s="2">
        <v>26</v>
      </c>
      <c r="D209" s="2">
        <v>60</v>
      </c>
      <c r="E209" s="2">
        <v>43.3</v>
      </c>
      <c r="F209" s="2">
        <v>25</v>
      </c>
      <c r="G209" s="2">
        <v>28</v>
      </c>
      <c r="H209" s="2">
        <v>89.3</v>
      </c>
      <c r="I209" s="2">
        <v>0</v>
      </c>
      <c r="J209" s="2">
        <v>42</v>
      </c>
      <c r="K209" s="2">
        <v>9</v>
      </c>
      <c r="L209" s="2">
        <v>9</v>
      </c>
      <c r="M209" s="2">
        <v>1</v>
      </c>
      <c r="N209" s="2">
        <v>4</v>
      </c>
      <c r="O209" s="2">
        <v>3</v>
      </c>
      <c r="P209" s="2">
        <v>77</v>
      </c>
    </row>
    <row r="210" spans="1:16" ht="11.25">
      <c r="A210" s="1" t="s">
        <v>189</v>
      </c>
      <c r="B210" s="2">
        <v>4</v>
      </c>
      <c r="C210" s="2">
        <v>18</v>
      </c>
      <c r="D210" s="2">
        <v>30</v>
      </c>
      <c r="E210" s="2">
        <v>60</v>
      </c>
      <c r="F210" s="2">
        <v>10</v>
      </c>
      <c r="G210" s="2">
        <v>13</v>
      </c>
      <c r="H210" s="2">
        <v>76.9</v>
      </c>
      <c r="I210" s="2">
        <v>2</v>
      </c>
      <c r="J210" s="2">
        <v>24</v>
      </c>
      <c r="K210" s="2">
        <v>6</v>
      </c>
      <c r="L210" s="2">
        <v>6</v>
      </c>
      <c r="M210" s="2">
        <v>1</v>
      </c>
      <c r="N210" s="2">
        <v>2</v>
      </c>
      <c r="O210" s="2">
        <v>5</v>
      </c>
      <c r="P210" s="2">
        <v>48</v>
      </c>
    </row>
    <row r="211" spans="1:16" ht="11.25">
      <c r="A211" s="1" t="s">
        <v>190</v>
      </c>
      <c r="B211" s="2">
        <v>4</v>
      </c>
      <c r="C211" s="2">
        <v>12</v>
      </c>
      <c r="D211" s="2">
        <v>27</v>
      </c>
      <c r="E211" s="2">
        <v>44.4</v>
      </c>
      <c r="F211" s="2">
        <v>8</v>
      </c>
      <c r="G211" s="2">
        <v>8</v>
      </c>
      <c r="H211" s="2">
        <v>100</v>
      </c>
      <c r="I211" s="2">
        <v>0</v>
      </c>
      <c r="J211" s="2">
        <v>11</v>
      </c>
      <c r="K211" s="2">
        <v>24</v>
      </c>
      <c r="L211" s="2">
        <v>10</v>
      </c>
      <c r="M211" s="2">
        <v>2.4</v>
      </c>
      <c r="N211" s="2">
        <v>2</v>
      </c>
      <c r="O211" s="2">
        <v>2</v>
      </c>
      <c r="P211" s="2">
        <v>32</v>
      </c>
    </row>
    <row r="212" spans="1:16" ht="11.25">
      <c r="A212" s="1" t="s">
        <v>191</v>
      </c>
      <c r="B212" s="2">
        <v>4</v>
      </c>
      <c r="C212" s="2">
        <v>8</v>
      </c>
      <c r="D212" s="2">
        <v>26</v>
      </c>
      <c r="E212" s="2">
        <v>30.8</v>
      </c>
      <c r="F212" s="2">
        <v>4</v>
      </c>
      <c r="G212" s="2">
        <v>13</v>
      </c>
      <c r="H212" s="2">
        <v>30.8</v>
      </c>
      <c r="I212" s="2">
        <v>1</v>
      </c>
      <c r="J212" s="2">
        <v>11</v>
      </c>
      <c r="K212" s="2">
        <v>20</v>
      </c>
      <c r="L212" s="2">
        <v>4</v>
      </c>
      <c r="M212" s="2">
        <v>5</v>
      </c>
      <c r="N212" s="2">
        <v>2</v>
      </c>
      <c r="O212" s="2">
        <v>5</v>
      </c>
      <c r="P212" s="2">
        <v>21</v>
      </c>
    </row>
    <row r="213" spans="1:16" ht="11.25">
      <c r="A213" s="1" t="s">
        <v>192</v>
      </c>
      <c r="B213" s="2">
        <v>5</v>
      </c>
      <c r="C213" s="2">
        <v>9</v>
      </c>
      <c r="D213" s="2">
        <v>21</v>
      </c>
      <c r="E213" s="2">
        <v>42.9</v>
      </c>
      <c r="F213" s="2">
        <v>0</v>
      </c>
      <c r="G213" s="2">
        <v>1</v>
      </c>
      <c r="H213" s="2">
        <v>0</v>
      </c>
      <c r="I213" s="2">
        <v>0</v>
      </c>
      <c r="J213" s="2">
        <v>10</v>
      </c>
      <c r="K213" s="2">
        <v>21</v>
      </c>
      <c r="L213" s="2">
        <v>6</v>
      </c>
      <c r="M213" s="2">
        <v>3.5</v>
      </c>
      <c r="N213" s="2">
        <v>0</v>
      </c>
      <c r="O213" s="2">
        <v>3</v>
      </c>
      <c r="P213" s="2">
        <v>18</v>
      </c>
    </row>
    <row r="214" spans="1:16" ht="11.25">
      <c r="A214" s="1" t="s">
        <v>193</v>
      </c>
      <c r="B214" s="2">
        <v>3</v>
      </c>
      <c r="C214" s="2">
        <v>11</v>
      </c>
      <c r="D214" s="2">
        <v>30</v>
      </c>
      <c r="E214" s="2">
        <v>36.7</v>
      </c>
      <c r="F214" s="2">
        <v>4</v>
      </c>
      <c r="G214" s="2">
        <v>4</v>
      </c>
      <c r="H214" s="2">
        <v>100</v>
      </c>
      <c r="I214" s="2">
        <v>5</v>
      </c>
      <c r="J214" s="2">
        <v>7</v>
      </c>
      <c r="K214" s="2">
        <v>4</v>
      </c>
      <c r="L214" s="2">
        <v>7</v>
      </c>
      <c r="M214" s="2">
        <v>0.571</v>
      </c>
      <c r="N214" s="2">
        <v>0</v>
      </c>
      <c r="O214" s="2">
        <v>2</v>
      </c>
      <c r="P214" s="2">
        <v>31</v>
      </c>
    </row>
    <row r="215" spans="1:16" ht="11.25">
      <c r="A215" s="1" t="s">
        <v>194</v>
      </c>
      <c r="B215" s="2">
        <v>3</v>
      </c>
      <c r="C215" s="2">
        <v>3</v>
      </c>
      <c r="D215" s="2">
        <v>6</v>
      </c>
      <c r="E215" s="2">
        <v>50</v>
      </c>
      <c r="F215" s="2">
        <v>2</v>
      </c>
      <c r="G215" s="2">
        <v>2</v>
      </c>
      <c r="H215" s="2">
        <v>100</v>
      </c>
      <c r="I215" s="2">
        <v>0</v>
      </c>
      <c r="J215" s="2">
        <v>16</v>
      </c>
      <c r="K215" s="2">
        <v>1</v>
      </c>
      <c r="L215" s="2">
        <v>2</v>
      </c>
      <c r="M215" s="2">
        <v>0.5</v>
      </c>
      <c r="N215" s="2">
        <v>0</v>
      </c>
      <c r="O215" s="2">
        <v>4</v>
      </c>
      <c r="P215" s="2">
        <v>8</v>
      </c>
    </row>
    <row r="216" spans="1:16" ht="11.25">
      <c r="A216" s="1" t="s">
        <v>195</v>
      </c>
      <c r="B216" s="2">
        <v>4</v>
      </c>
      <c r="C216" s="2">
        <v>7</v>
      </c>
      <c r="D216" s="2">
        <v>17</v>
      </c>
      <c r="E216" s="2">
        <v>41.2</v>
      </c>
      <c r="F216" s="2">
        <v>5</v>
      </c>
      <c r="G216" s="2">
        <v>5</v>
      </c>
      <c r="H216" s="2">
        <v>100</v>
      </c>
      <c r="I216" s="2">
        <v>0</v>
      </c>
      <c r="J216" s="2">
        <v>8</v>
      </c>
      <c r="K216" s="2">
        <v>0</v>
      </c>
      <c r="L216" s="2">
        <v>1</v>
      </c>
      <c r="M216" s="2">
        <v>0</v>
      </c>
      <c r="N216" s="2">
        <v>1</v>
      </c>
      <c r="O216" s="2">
        <v>2</v>
      </c>
      <c r="P216" s="2">
        <v>19</v>
      </c>
    </row>
    <row r="217" spans="1:26" s="10" customFormat="1" ht="11.25">
      <c r="A217" s="4" t="s">
        <v>233</v>
      </c>
      <c r="B217" s="5">
        <f>SUM(B209:B216)</f>
        <v>31</v>
      </c>
      <c r="C217" s="5">
        <f>SUM(C209:C216)</f>
        <v>94</v>
      </c>
      <c r="D217" s="5">
        <f>SUM(D209:D216)</f>
        <v>217</v>
      </c>
      <c r="E217" s="6">
        <f>+C217/D217</f>
        <v>0.43317972350230416</v>
      </c>
      <c r="F217" s="5">
        <f>SUM(F209:F216)</f>
        <v>58</v>
      </c>
      <c r="G217" s="5">
        <f>SUM(G209:G216)</f>
        <v>74</v>
      </c>
      <c r="H217" s="6">
        <f>+F217/G217</f>
        <v>0.7837837837837838</v>
      </c>
      <c r="I217" s="5">
        <f>SUM(I209:I216)</f>
        <v>8</v>
      </c>
      <c r="J217" s="5">
        <f>SUM(J209:J216)</f>
        <v>129</v>
      </c>
      <c r="K217" s="5">
        <f>SUM(K209:K216)</f>
        <v>85</v>
      </c>
      <c r="L217" s="5">
        <f>SUM(L209:L216)</f>
        <v>45</v>
      </c>
      <c r="M217" s="6">
        <f>+K217/L217</f>
        <v>1.8888888888888888</v>
      </c>
      <c r="N217" s="5">
        <f>SUM(N209:N216)</f>
        <v>11</v>
      </c>
      <c r="O217" s="5">
        <f>SUM(O209:O216)</f>
        <v>26</v>
      </c>
      <c r="P217" s="5">
        <f>SUM(P209:P216)</f>
        <v>254</v>
      </c>
      <c r="Q217" s="7">
        <f>SUM(R217:Z217)</f>
        <v>1351.1999999999998</v>
      </c>
      <c r="R217" s="8">
        <f>+P217</f>
        <v>254</v>
      </c>
      <c r="S217" s="8">
        <f>+J217*1.7</f>
        <v>219.29999999999998</v>
      </c>
      <c r="T217" s="8">
        <f>+K217*3</f>
        <v>255</v>
      </c>
      <c r="U217" s="8">
        <f>+I217*4</f>
        <v>32</v>
      </c>
      <c r="V217" s="8">
        <f>O217*4.4</f>
        <v>114.4</v>
      </c>
      <c r="W217" s="8">
        <f>+N217*6.5</f>
        <v>71.5</v>
      </c>
      <c r="X217" s="9">
        <f>IF(E217&lt;0.414,70,IF(E217&lt;0.427,85,IF(E217&lt;0.437,100,IF(E217&lt;0.444,115,IF(E217&lt;0.452,130,IF(E217&lt;0.46,145,IF(E217&lt;0.469,160,IF(E217&lt;0.481,175,190))))))))</f>
        <v>100</v>
      </c>
      <c r="Y217" s="9">
        <f>IF(H217&lt;0.687,70,IF(H217&lt;0.719,85,IF(H217&lt;0.74,100,IF(H217&lt;0.758,115,IF(H217&lt;0.776,130,IF(H217&lt;0.789,145,IF(H217&lt;0.804,160,IF(H217&lt;0.827,175,190))))))))</f>
        <v>145</v>
      </c>
      <c r="Z217" s="9">
        <f>IF(M217&lt;1.15,70,IF(M217&lt;1.29,85,IF(M217&lt;1.4,100,IF(M217&lt;1.5,115,IF(M217&lt;1.59,130,IF(M217&lt;1.72,145,IF(M217&lt;1.89,160,IF(M217&lt;2.09,175,190))))))))</f>
        <v>160</v>
      </c>
    </row>
    <row r="218" ht="11.25">
      <c r="A218" s="1" t="s">
        <v>224</v>
      </c>
    </row>
    <row r="219" spans="1:16" ht="11.25">
      <c r="A219" s="1" t="s">
        <v>1</v>
      </c>
      <c r="B219" s="2" t="s">
        <v>2</v>
      </c>
      <c r="C219" s="2" t="s">
        <v>3</v>
      </c>
      <c r="D219" s="2" t="s">
        <v>4</v>
      </c>
      <c r="E219" s="2" t="s">
        <v>5</v>
      </c>
      <c r="F219" s="2" t="s">
        <v>6</v>
      </c>
      <c r="G219" s="2" t="s">
        <v>7</v>
      </c>
      <c r="H219" s="2" t="s">
        <v>8</v>
      </c>
      <c r="I219" s="2" t="s">
        <v>9</v>
      </c>
      <c r="J219" s="2" t="s">
        <v>10</v>
      </c>
      <c r="K219" s="2" t="s">
        <v>11</v>
      </c>
      <c r="L219" s="2" t="s">
        <v>12</v>
      </c>
      <c r="M219" s="2" t="s">
        <v>13</v>
      </c>
      <c r="N219" s="2" t="s">
        <v>14</v>
      </c>
      <c r="O219" s="2" t="s">
        <v>15</v>
      </c>
      <c r="P219" s="2" t="s">
        <v>16</v>
      </c>
    </row>
    <row r="220" spans="1:16" ht="11.25">
      <c r="A220" s="1" t="s">
        <v>197</v>
      </c>
      <c r="B220" s="2">
        <v>4</v>
      </c>
      <c r="C220" s="2">
        <v>22</v>
      </c>
      <c r="D220" s="2">
        <v>42</v>
      </c>
      <c r="E220" s="2">
        <v>52.4</v>
      </c>
      <c r="F220" s="2">
        <v>14</v>
      </c>
      <c r="G220" s="2">
        <v>14</v>
      </c>
      <c r="H220" s="2">
        <v>100</v>
      </c>
      <c r="I220" s="2">
        <v>6</v>
      </c>
      <c r="J220" s="2">
        <v>10</v>
      </c>
      <c r="K220" s="2">
        <v>22</v>
      </c>
      <c r="L220" s="2">
        <v>6</v>
      </c>
      <c r="M220" s="2">
        <v>3.667</v>
      </c>
      <c r="N220" s="2">
        <v>0</v>
      </c>
      <c r="O220" s="2">
        <v>4</v>
      </c>
      <c r="P220" s="2">
        <v>64</v>
      </c>
    </row>
    <row r="221" spans="1:16" ht="11.25">
      <c r="A221" s="1" t="s">
        <v>198</v>
      </c>
      <c r="B221" s="2">
        <v>4</v>
      </c>
      <c r="C221" s="2">
        <v>23</v>
      </c>
      <c r="D221" s="2">
        <v>64</v>
      </c>
      <c r="E221" s="2">
        <v>35.9</v>
      </c>
      <c r="F221" s="2">
        <v>13</v>
      </c>
      <c r="G221" s="2">
        <v>22</v>
      </c>
      <c r="H221" s="2">
        <v>59.1</v>
      </c>
      <c r="I221" s="2">
        <v>1</v>
      </c>
      <c r="J221" s="2">
        <v>12</v>
      </c>
      <c r="K221" s="2">
        <v>17</v>
      </c>
      <c r="L221" s="2">
        <v>9</v>
      </c>
      <c r="M221" s="2">
        <v>1.889</v>
      </c>
      <c r="N221" s="2">
        <v>0</v>
      </c>
      <c r="O221" s="2">
        <v>3</v>
      </c>
      <c r="P221" s="2">
        <v>60</v>
      </c>
    </row>
    <row r="222" spans="1:16" ht="11.25">
      <c r="A222" s="1" t="s">
        <v>199</v>
      </c>
      <c r="B222" s="2">
        <v>4</v>
      </c>
      <c r="C222" s="2">
        <v>15</v>
      </c>
      <c r="D222" s="2">
        <v>39</v>
      </c>
      <c r="E222" s="2">
        <v>38.5</v>
      </c>
      <c r="F222" s="2">
        <v>8</v>
      </c>
      <c r="G222" s="2">
        <v>8</v>
      </c>
      <c r="H222" s="2">
        <v>100</v>
      </c>
      <c r="I222" s="2">
        <v>10</v>
      </c>
      <c r="J222" s="2">
        <v>8</v>
      </c>
      <c r="K222" s="2">
        <v>8</v>
      </c>
      <c r="L222" s="2">
        <v>1</v>
      </c>
      <c r="M222" s="2">
        <v>8</v>
      </c>
      <c r="N222" s="2">
        <v>0</v>
      </c>
      <c r="O222" s="2">
        <v>3</v>
      </c>
      <c r="P222" s="2">
        <v>48</v>
      </c>
    </row>
    <row r="223" spans="1:16" ht="11.25">
      <c r="A223" s="1" t="s">
        <v>200</v>
      </c>
      <c r="B223" s="2">
        <v>3</v>
      </c>
      <c r="C223" s="2">
        <v>19</v>
      </c>
      <c r="D223" s="2">
        <v>40</v>
      </c>
      <c r="E223" s="2">
        <v>47.5</v>
      </c>
      <c r="F223" s="2">
        <v>9</v>
      </c>
      <c r="G223" s="2">
        <v>14</v>
      </c>
      <c r="H223" s="2">
        <v>64.3</v>
      </c>
      <c r="I223" s="2">
        <v>0</v>
      </c>
      <c r="J223" s="2">
        <v>25</v>
      </c>
      <c r="K223" s="2">
        <v>5</v>
      </c>
      <c r="L223" s="2">
        <v>3</v>
      </c>
      <c r="M223" s="2">
        <v>1.667</v>
      </c>
      <c r="N223" s="2">
        <v>0</v>
      </c>
      <c r="O223" s="2">
        <v>4</v>
      </c>
      <c r="P223" s="2">
        <v>47</v>
      </c>
    </row>
    <row r="224" spans="1:16" ht="11.25">
      <c r="A224" s="1" t="s">
        <v>201</v>
      </c>
      <c r="B224" s="2">
        <v>4</v>
      </c>
      <c r="C224" s="2">
        <v>13</v>
      </c>
      <c r="D224" s="2">
        <v>33</v>
      </c>
      <c r="E224" s="2">
        <v>39.4</v>
      </c>
      <c r="F224" s="2">
        <v>8</v>
      </c>
      <c r="G224" s="2">
        <v>8</v>
      </c>
      <c r="H224" s="2">
        <v>100</v>
      </c>
      <c r="I224" s="2">
        <v>7</v>
      </c>
      <c r="J224" s="2">
        <v>18</v>
      </c>
      <c r="K224" s="2">
        <v>6</v>
      </c>
      <c r="L224" s="2">
        <v>5</v>
      </c>
      <c r="M224" s="2">
        <v>1.2</v>
      </c>
      <c r="N224" s="2">
        <v>0</v>
      </c>
      <c r="O224" s="2">
        <v>0</v>
      </c>
      <c r="P224" s="2">
        <v>41</v>
      </c>
    </row>
    <row r="225" spans="1:16" ht="11.25">
      <c r="A225" s="1" t="s">
        <v>202</v>
      </c>
      <c r="B225" s="2">
        <v>4</v>
      </c>
      <c r="C225" s="2">
        <v>11</v>
      </c>
      <c r="D225" s="2">
        <v>29</v>
      </c>
      <c r="E225" s="2">
        <v>37.9</v>
      </c>
      <c r="F225" s="2">
        <v>8</v>
      </c>
      <c r="G225" s="2">
        <v>13</v>
      </c>
      <c r="H225" s="2">
        <v>61.5</v>
      </c>
      <c r="I225" s="2">
        <v>0</v>
      </c>
      <c r="J225" s="2">
        <v>17</v>
      </c>
      <c r="K225" s="2">
        <v>3</v>
      </c>
      <c r="L225" s="2">
        <v>4</v>
      </c>
      <c r="M225" s="2">
        <v>0.75</v>
      </c>
      <c r="N225" s="2">
        <v>2</v>
      </c>
      <c r="O225" s="2">
        <v>2</v>
      </c>
      <c r="P225" s="2">
        <v>30</v>
      </c>
    </row>
    <row r="226" spans="1:16" ht="11.25">
      <c r="A226" s="1" t="s">
        <v>203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</row>
    <row r="227" spans="1:16" ht="11.25">
      <c r="A227" s="1" t="s">
        <v>204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</row>
    <row r="228" spans="1:26" s="10" customFormat="1" ht="11.25">
      <c r="A228" s="4" t="s">
        <v>233</v>
      </c>
      <c r="B228" s="5">
        <f>SUM(B220:B227)</f>
        <v>23</v>
      </c>
      <c r="C228" s="5">
        <f>SUM(C220:C227)</f>
        <v>103</v>
      </c>
      <c r="D228" s="5">
        <f>SUM(D220:D227)</f>
        <v>247</v>
      </c>
      <c r="E228" s="6">
        <f>+C228/D228</f>
        <v>0.41700404858299595</v>
      </c>
      <c r="F228" s="5">
        <f>SUM(F220:F227)</f>
        <v>60</v>
      </c>
      <c r="G228" s="5">
        <f>SUM(G220:G227)</f>
        <v>79</v>
      </c>
      <c r="H228" s="6">
        <f>+F228/G228</f>
        <v>0.759493670886076</v>
      </c>
      <c r="I228" s="5">
        <f>SUM(I220:I227)</f>
        <v>24</v>
      </c>
      <c r="J228" s="5">
        <f>SUM(J220:J227)</f>
        <v>90</v>
      </c>
      <c r="K228" s="5">
        <f>SUM(K220:K227)</f>
        <v>61</v>
      </c>
      <c r="L228" s="5">
        <f>SUM(L220:L227)</f>
        <v>28</v>
      </c>
      <c r="M228" s="6">
        <f>+K228/L228</f>
        <v>2.1785714285714284</v>
      </c>
      <c r="N228" s="5">
        <f>SUM(N220:N227)</f>
        <v>2</v>
      </c>
      <c r="O228" s="5">
        <f>SUM(O220:O227)</f>
        <v>16</v>
      </c>
      <c r="P228" s="5">
        <f>SUM(P220:P227)</f>
        <v>290</v>
      </c>
      <c r="Q228" s="7">
        <f>SUM(R228:Z228)</f>
        <v>1210.4</v>
      </c>
      <c r="R228" s="8">
        <f>+P228</f>
        <v>290</v>
      </c>
      <c r="S228" s="8">
        <f>+J228*1.7</f>
        <v>153</v>
      </c>
      <c r="T228" s="8">
        <f>+K228*3</f>
        <v>183</v>
      </c>
      <c r="U228" s="8">
        <f>+I228*4</f>
        <v>96</v>
      </c>
      <c r="V228" s="8">
        <f>O228*4.4</f>
        <v>70.4</v>
      </c>
      <c r="W228" s="8">
        <f>+N228*6.5</f>
        <v>13</v>
      </c>
      <c r="X228" s="9">
        <f>IF(E228&lt;0.414,70,IF(E228&lt;0.427,85,IF(E228&lt;0.437,100,IF(E228&lt;0.444,115,IF(E228&lt;0.452,130,IF(E228&lt;0.46,145,IF(E228&lt;0.469,160,IF(E228&lt;0.481,175,190))))))))</f>
        <v>85</v>
      </c>
      <c r="Y228" s="9">
        <f>IF(H228&lt;0.687,70,IF(H228&lt;0.719,85,IF(H228&lt;0.74,100,IF(H228&lt;0.758,115,IF(H228&lt;0.776,130,IF(H228&lt;0.789,145,IF(H228&lt;0.804,160,IF(H228&lt;0.827,175,190))))))))</f>
        <v>130</v>
      </c>
      <c r="Z228" s="9">
        <f>IF(M228&lt;1.15,70,IF(M228&lt;1.29,85,IF(M228&lt;1.4,100,IF(M228&lt;1.5,115,IF(M228&lt;1.59,130,IF(M228&lt;1.72,145,IF(M228&lt;1.89,160,IF(M228&lt;2.09,175,190))))))))</f>
        <v>190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spans="1:1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1:17" ht="12.75">
      <c r="A3" t="s">
        <v>18</v>
      </c>
      <c r="B3">
        <v>4</v>
      </c>
      <c r="C3">
        <v>30</v>
      </c>
      <c r="D3">
        <v>63</v>
      </c>
      <c r="E3">
        <v>47.6</v>
      </c>
      <c r="F3">
        <v>17</v>
      </c>
      <c r="G3">
        <v>22</v>
      </c>
      <c r="H3">
        <v>77.3</v>
      </c>
      <c r="I3">
        <v>0</v>
      </c>
      <c r="J3">
        <v>43</v>
      </c>
      <c r="K3">
        <v>8</v>
      </c>
      <c r="L3">
        <v>4</v>
      </c>
      <c r="M3">
        <v>2</v>
      </c>
      <c r="N3">
        <v>8</v>
      </c>
      <c r="O3">
        <v>3</v>
      </c>
      <c r="P3">
        <v>77</v>
      </c>
      <c r="Q3">
        <v>240.7</v>
      </c>
    </row>
    <row r="4" spans="1:17" ht="12.75">
      <c r="A4" t="s">
        <v>19</v>
      </c>
      <c r="B4">
        <v>4</v>
      </c>
      <c r="C4">
        <v>25</v>
      </c>
      <c r="D4">
        <v>59</v>
      </c>
      <c r="E4">
        <v>42.4</v>
      </c>
      <c r="F4">
        <v>6</v>
      </c>
      <c r="G4">
        <v>8</v>
      </c>
      <c r="H4">
        <v>75</v>
      </c>
      <c r="I4">
        <v>7</v>
      </c>
      <c r="J4">
        <v>8</v>
      </c>
      <c r="K4">
        <v>22</v>
      </c>
      <c r="L4">
        <v>8</v>
      </c>
      <c r="M4">
        <v>2.75</v>
      </c>
      <c r="N4">
        <v>0</v>
      </c>
      <c r="O4">
        <v>3</v>
      </c>
      <c r="P4">
        <v>63</v>
      </c>
      <c r="Q4">
        <v>184.9</v>
      </c>
    </row>
    <row r="5" spans="1:17" ht="12.75">
      <c r="A5" t="s">
        <v>20</v>
      </c>
      <c r="B5">
        <v>4</v>
      </c>
      <c r="C5">
        <v>17</v>
      </c>
      <c r="D5">
        <v>36</v>
      </c>
      <c r="E5">
        <v>47.2</v>
      </c>
      <c r="F5">
        <v>6</v>
      </c>
      <c r="G5">
        <v>6</v>
      </c>
      <c r="H5">
        <v>100</v>
      </c>
      <c r="I5">
        <v>3</v>
      </c>
      <c r="J5">
        <v>7</v>
      </c>
      <c r="K5">
        <v>16</v>
      </c>
      <c r="L5">
        <v>10</v>
      </c>
      <c r="M5">
        <v>1.6</v>
      </c>
      <c r="N5">
        <v>0</v>
      </c>
      <c r="O5">
        <v>5</v>
      </c>
      <c r="P5">
        <v>43</v>
      </c>
      <c r="Q5">
        <v>137.7</v>
      </c>
    </row>
    <row r="6" spans="1:17" ht="12.75">
      <c r="A6" t="s">
        <v>21</v>
      </c>
      <c r="B6">
        <v>4</v>
      </c>
      <c r="C6">
        <v>11</v>
      </c>
      <c r="D6">
        <v>24</v>
      </c>
      <c r="E6">
        <v>45.8</v>
      </c>
      <c r="F6">
        <v>10</v>
      </c>
      <c r="G6">
        <v>13</v>
      </c>
      <c r="H6">
        <v>76.9</v>
      </c>
      <c r="I6">
        <v>0</v>
      </c>
      <c r="J6">
        <v>22</v>
      </c>
      <c r="K6">
        <v>6</v>
      </c>
      <c r="L6">
        <v>12</v>
      </c>
      <c r="M6">
        <v>0.5</v>
      </c>
      <c r="N6">
        <v>4</v>
      </c>
      <c r="O6">
        <v>4</v>
      </c>
      <c r="P6">
        <v>32</v>
      </c>
      <c r="Q6">
        <v>131.7</v>
      </c>
    </row>
    <row r="7" spans="1:17" ht="12.75">
      <c r="A7" t="s">
        <v>22</v>
      </c>
      <c r="B7">
        <v>2</v>
      </c>
      <c r="C7">
        <v>9</v>
      </c>
      <c r="D7">
        <v>20</v>
      </c>
      <c r="E7">
        <v>45</v>
      </c>
      <c r="F7">
        <v>0</v>
      </c>
      <c r="G7">
        <v>2</v>
      </c>
      <c r="H7">
        <v>0</v>
      </c>
      <c r="I7">
        <v>4</v>
      </c>
      <c r="J7">
        <v>4</v>
      </c>
      <c r="K7">
        <v>12</v>
      </c>
      <c r="L7">
        <v>2</v>
      </c>
      <c r="M7">
        <v>6</v>
      </c>
      <c r="N7">
        <v>1</v>
      </c>
      <c r="O7">
        <v>4</v>
      </c>
      <c r="P7">
        <v>22</v>
      </c>
      <c r="Q7">
        <v>105.2</v>
      </c>
    </row>
    <row r="8" spans="1:17" ht="12.75">
      <c r="A8" t="s">
        <v>23</v>
      </c>
      <c r="B8">
        <v>2</v>
      </c>
      <c r="C8">
        <v>11</v>
      </c>
      <c r="D8">
        <v>29</v>
      </c>
      <c r="E8">
        <v>37.9</v>
      </c>
      <c r="F8">
        <v>2</v>
      </c>
      <c r="G8">
        <v>7</v>
      </c>
      <c r="H8">
        <v>28.6</v>
      </c>
      <c r="I8">
        <v>1</v>
      </c>
      <c r="J8">
        <v>16</v>
      </c>
      <c r="K8">
        <v>5</v>
      </c>
      <c r="L8">
        <v>5</v>
      </c>
      <c r="M8">
        <v>1</v>
      </c>
      <c r="N8">
        <v>2</v>
      </c>
      <c r="O8">
        <v>3</v>
      </c>
      <c r="P8">
        <v>25</v>
      </c>
      <c r="Q8">
        <v>97.9</v>
      </c>
    </row>
    <row r="9" spans="1:17" ht="12.75">
      <c r="A9" t="s">
        <v>24</v>
      </c>
      <c r="B9">
        <v>4</v>
      </c>
      <c r="C9">
        <v>8</v>
      </c>
      <c r="D9">
        <v>18</v>
      </c>
      <c r="E9">
        <v>44.4</v>
      </c>
      <c r="F9">
        <v>3</v>
      </c>
      <c r="G9">
        <v>4</v>
      </c>
      <c r="H9">
        <v>75</v>
      </c>
      <c r="I9">
        <v>5</v>
      </c>
      <c r="J9">
        <v>12</v>
      </c>
      <c r="K9">
        <v>3</v>
      </c>
      <c r="L9">
        <v>3</v>
      </c>
      <c r="M9">
        <v>1</v>
      </c>
      <c r="N9">
        <v>2</v>
      </c>
      <c r="O9">
        <v>1</v>
      </c>
      <c r="P9">
        <v>24</v>
      </c>
      <c r="Q9">
        <v>91.2</v>
      </c>
    </row>
    <row r="10" spans="1:17" ht="12.75">
      <c r="A10" t="s">
        <v>25</v>
      </c>
      <c r="B10">
        <v>3</v>
      </c>
      <c r="C10">
        <v>8</v>
      </c>
      <c r="D10">
        <v>18</v>
      </c>
      <c r="E10">
        <v>44.4</v>
      </c>
      <c r="F10">
        <v>4</v>
      </c>
      <c r="G10">
        <v>4</v>
      </c>
      <c r="H10">
        <v>100</v>
      </c>
      <c r="I10">
        <v>0</v>
      </c>
      <c r="J10">
        <v>5</v>
      </c>
      <c r="K10">
        <v>16</v>
      </c>
      <c r="L10">
        <v>3</v>
      </c>
      <c r="M10">
        <v>5.333</v>
      </c>
      <c r="N10">
        <v>1</v>
      </c>
      <c r="O10">
        <v>1</v>
      </c>
      <c r="P10">
        <v>20</v>
      </c>
      <c r="Q10">
        <v>87.8</v>
      </c>
    </row>
    <row r="11" ht="12.75">
      <c r="A11" t="s">
        <v>26</v>
      </c>
    </row>
    <row r="12" spans="1:17" ht="12.75">
      <c r="A12" t="s">
        <v>1</v>
      </c>
      <c r="B12" t="s">
        <v>2</v>
      </c>
      <c r="C12" t="s">
        <v>3</v>
      </c>
      <c r="D12" t="s">
        <v>4</v>
      </c>
      <c r="E12" t="s">
        <v>5</v>
      </c>
      <c r="F12" t="s">
        <v>6</v>
      </c>
      <c r="G12" t="s">
        <v>7</v>
      </c>
      <c r="H12" t="s">
        <v>8</v>
      </c>
      <c r="I12" t="s">
        <v>9</v>
      </c>
      <c r="J12" t="s">
        <v>10</v>
      </c>
      <c r="K12" t="s">
        <v>11</v>
      </c>
      <c r="L12" t="s">
        <v>12</v>
      </c>
      <c r="M12" t="s">
        <v>13</v>
      </c>
      <c r="N12" t="s">
        <v>14</v>
      </c>
      <c r="O12" t="s">
        <v>15</v>
      </c>
      <c r="P12" t="s">
        <v>16</v>
      </c>
      <c r="Q12" t="s">
        <v>17</v>
      </c>
    </row>
    <row r="13" spans="1:17" ht="12.75">
      <c r="A13" t="s">
        <v>27</v>
      </c>
      <c r="B13">
        <v>4</v>
      </c>
      <c r="C13">
        <v>26</v>
      </c>
      <c r="D13">
        <v>49</v>
      </c>
      <c r="E13">
        <v>53.1</v>
      </c>
      <c r="F13">
        <v>6</v>
      </c>
      <c r="G13">
        <v>9</v>
      </c>
      <c r="H13">
        <v>66.7</v>
      </c>
      <c r="I13">
        <v>0</v>
      </c>
      <c r="J13">
        <v>43</v>
      </c>
      <c r="K13">
        <v>13</v>
      </c>
      <c r="L13">
        <v>3</v>
      </c>
      <c r="M13">
        <v>4.333</v>
      </c>
      <c r="N13">
        <v>17</v>
      </c>
      <c r="O13">
        <v>5</v>
      </c>
      <c r="P13">
        <v>58</v>
      </c>
      <c r="Q13">
        <v>303.5</v>
      </c>
    </row>
    <row r="14" spans="1:17" ht="12.75">
      <c r="A14" t="s">
        <v>28</v>
      </c>
      <c r="B14">
        <v>4</v>
      </c>
      <c r="C14">
        <v>30</v>
      </c>
      <c r="D14">
        <v>70</v>
      </c>
      <c r="E14">
        <v>42.9</v>
      </c>
      <c r="F14">
        <v>30</v>
      </c>
      <c r="G14">
        <v>35</v>
      </c>
      <c r="H14">
        <v>85.7</v>
      </c>
      <c r="I14">
        <v>3</v>
      </c>
      <c r="J14">
        <v>29</v>
      </c>
      <c r="K14">
        <v>13</v>
      </c>
      <c r="L14">
        <v>7</v>
      </c>
      <c r="M14">
        <v>1.857</v>
      </c>
      <c r="N14">
        <v>0</v>
      </c>
      <c r="O14">
        <v>11</v>
      </c>
      <c r="P14">
        <v>93</v>
      </c>
      <c r="Q14">
        <v>243.4</v>
      </c>
    </row>
    <row r="15" spans="1:17" ht="12.75">
      <c r="A15" t="s">
        <v>29</v>
      </c>
      <c r="B15">
        <v>4</v>
      </c>
      <c r="C15">
        <v>19</v>
      </c>
      <c r="D15">
        <v>56</v>
      </c>
      <c r="E15">
        <v>33.9</v>
      </c>
      <c r="F15">
        <v>11</v>
      </c>
      <c r="G15">
        <v>12</v>
      </c>
      <c r="H15">
        <v>91.7</v>
      </c>
      <c r="I15">
        <v>14</v>
      </c>
      <c r="J15">
        <v>11</v>
      </c>
      <c r="K15">
        <v>26</v>
      </c>
      <c r="L15">
        <v>8</v>
      </c>
      <c r="M15">
        <v>3.25</v>
      </c>
      <c r="N15">
        <v>0</v>
      </c>
      <c r="O15">
        <v>6</v>
      </c>
      <c r="P15">
        <v>63</v>
      </c>
      <c r="Q15">
        <v>243.2</v>
      </c>
    </row>
    <row r="16" spans="1:17" ht="12.75">
      <c r="A16" t="s">
        <v>30</v>
      </c>
      <c r="B16">
        <v>4</v>
      </c>
      <c r="C16">
        <v>30</v>
      </c>
      <c r="D16">
        <v>63</v>
      </c>
      <c r="E16">
        <v>47.6</v>
      </c>
      <c r="F16">
        <v>19</v>
      </c>
      <c r="G16">
        <v>21</v>
      </c>
      <c r="H16">
        <v>90.5</v>
      </c>
      <c r="I16">
        <v>1</v>
      </c>
      <c r="J16">
        <v>24</v>
      </c>
      <c r="K16">
        <v>35</v>
      </c>
      <c r="L16">
        <v>13</v>
      </c>
      <c r="M16">
        <v>2.692</v>
      </c>
      <c r="N16">
        <v>0</v>
      </c>
      <c r="O16">
        <v>1</v>
      </c>
      <c r="P16">
        <v>80</v>
      </c>
      <c r="Q16">
        <v>235.7</v>
      </c>
    </row>
    <row r="17" spans="1:17" ht="12.75">
      <c r="A17" t="s">
        <v>31</v>
      </c>
      <c r="B17">
        <v>4</v>
      </c>
      <c r="C17">
        <v>16</v>
      </c>
      <c r="D17">
        <v>29</v>
      </c>
      <c r="E17">
        <v>55.2</v>
      </c>
      <c r="F17">
        <v>14</v>
      </c>
      <c r="G17">
        <v>19</v>
      </c>
      <c r="H17">
        <v>73.7</v>
      </c>
      <c r="I17">
        <v>0</v>
      </c>
      <c r="J17">
        <v>58</v>
      </c>
      <c r="K17">
        <v>6</v>
      </c>
      <c r="L17">
        <v>6</v>
      </c>
      <c r="M17">
        <v>1</v>
      </c>
      <c r="N17">
        <v>4</v>
      </c>
      <c r="O17">
        <v>5</v>
      </c>
      <c r="P17">
        <v>46</v>
      </c>
      <c r="Q17">
        <v>211.4</v>
      </c>
    </row>
    <row r="18" spans="1:17" ht="12.75">
      <c r="A18" t="s">
        <v>32</v>
      </c>
      <c r="B18">
        <v>3</v>
      </c>
      <c r="C18">
        <v>16</v>
      </c>
      <c r="D18">
        <v>40</v>
      </c>
      <c r="E18">
        <v>40</v>
      </c>
      <c r="F18">
        <v>5</v>
      </c>
      <c r="G18">
        <v>8</v>
      </c>
      <c r="H18">
        <v>62.5</v>
      </c>
      <c r="I18">
        <v>2</v>
      </c>
      <c r="J18">
        <v>21</v>
      </c>
      <c r="K18">
        <v>9</v>
      </c>
      <c r="L18">
        <v>3</v>
      </c>
      <c r="M18">
        <v>3</v>
      </c>
      <c r="N18">
        <v>1</v>
      </c>
      <c r="O18">
        <v>2</v>
      </c>
      <c r="P18">
        <v>39</v>
      </c>
      <c r="Q18">
        <v>125.7</v>
      </c>
    </row>
    <row r="19" spans="1:17" ht="12.75">
      <c r="A19" t="s">
        <v>33</v>
      </c>
      <c r="B19">
        <v>4</v>
      </c>
      <c r="C19">
        <v>15</v>
      </c>
      <c r="D19">
        <v>29</v>
      </c>
      <c r="E19">
        <v>51.7</v>
      </c>
      <c r="F19">
        <v>1</v>
      </c>
      <c r="G19">
        <v>4</v>
      </c>
      <c r="H19">
        <v>25</v>
      </c>
      <c r="I19">
        <v>0</v>
      </c>
      <c r="J19">
        <v>14</v>
      </c>
      <c r="K19">
        <v>3</v>
      </c>
      <c r="L19">
        <v>3</v>
      </c>
      <c r="M19">
        <v>1</v>
      </c>
      <c r="N19">
        <v>2</v>
      </c>
      <c r="O19">
        <v>1</v>
      </c>
      <c r="P19">
        <v>31</v>
      </c>
      <c r="Q19">
        <v>81.7</v>
      </c>
    </row>
    <row r="20" spans="1:17" ht="12.75">
      <c r="A20" t="s">
        <v>34</v>
      </c>
      <c r="B20">
        <v>3</v>
      </c>
      <c r="C20">
        <v>6</v>
      </c>
      <c r="D20">
        <v>13</v>
      </c>
      <c r="E20">
        <v>46.2</v>
      </c>
      <c r="F20">
        <v>2</v>
      </c>
      <c r="G20">
        <v>3</v>
      </c>
      <c r="H20">
        <v>66.7</v>
      </c>
      <c r="I20">
        <v>0</v>
      </c>
      <c r="J20">
        <v>11</v>
      </c>
      <c r="K20">
        <v>0</v>
      </c>
      <c r="L20">
        <v>3</v>
      </c>
      <c r="M20">
        <v>0</v>
      </c>
      <c r="N20">
        <v>3</v>
      </c>
      <c r="O20">
        <v>1</v>
      </c>
      <c r="P20">
        <v>14</v>
      </c>
      <c r="Q20">
        <v>56.9</v>
      </c>
    </row>
    <row r="21" ht="12.75">
      <c r="A21" t="s">
        <v>35</v>
      </c>
    </row>
    <row r="22" spans="1:17" ht="12.75">
      <c r="A22" t="s">
        <v>1</v>
      </c>
      <c r="B22" t="s">
        <v>2</v>
      </c>
      <c r="C22" t="s">
        <v>3</v>
      </c>
      <c r="D22" t="s">
        <v>4</v>
      </c>
      <c r="E22" t="s">
        <v>5</v>
      </c>
      <c r="F22" t="s">
        <v>6</v>
      </c>
      <c r="G22" t="s">
        <v>7</v>
      </c>
      <c r="H22" t="s">
        <v>8</v>
      </c>
      <c r="I22" t="s">
        <v>9</v>
      </c>
      <c r="J22" t="s">
        <v>10</v>
      </c>
      <c r="K22" t="s">
        <v>11</v>
      </c>
      <c r="L22" t="s">
        <v>12</v>
      </c>
      <c r="M22" t="s">
        <v>13</v>
      </c>
      <c r="N22" t="s">
        <v>14</v>
      </c>
      <c r="O22" t="s">
        <v>15</v>
      </c>
      <c r="P22" t="s">
        <v>16</v>
      </c>
      <c r="Q22" t="s">
        <v>17</v>
      </c>
    </row>
    <row r="23" spans="1:17" ht="12.75">
      <c r="A23" t="s">
        <v>36</v>
      </c>
      <c r="B23">
        <v>4</v>
      </c>
      <c r="C23">
        <v>45</v>
      </c>
      <c r="D23">
        <v>105</v>
      </c>
      <c r="E23">
        <v>42.9</v>
      </c>
      <c r="F23">
        <v>23</v>
      </c>
      <c r="G23">
        <v>30</v>
      </c>
      <c r="H23">
        <v>76.7</v>
      </c>
      <c r="I23">
        <v>7</v>
      </c>
      <c r="J23">
        <v>17</v>
      </c>
      <c r="K23">
        <v>23</v>
      </c>
      <c r="L23">
        <v>22</v>
      </c>
      <c r="M23">
        <v>1.045</v>
      </c>
      <c r="N23">
        <v>2</v>
      </c>
      <c r="O23">
        <v>12</v>
      </c>
      <c r="P23">
        <v>120</v>
      </c>
      <c r="Q23">
        <v>313.9</v>
      </c>
    </row>
    <row r="24" spans="1:17" ht="12.75">
      <c r="A24" t="s">
        <v>37</v>
      </c>
      <c r="B24">
        <v>4</v>
      </c>
      <c r="C24">
        <v>37</v>
      </c>
      <c r="D24">
        <v>77</v>
      </c>
      <c r="E24">
        <v>48.1</v>
      </c>
      <c r="F24">
        <v>13</v>
      </c>
      <c r="G24">
        <v>17</v>
      </c>
      <c r="H24">
        <v>76.5</v>
      </c>
      <c r="I24">
        <v>6</v>
      </c>
      <c r="J24">
        <v>57</v>
      </c>
      <c r="K24">
        <v>7</v>
      </c>
      <c r="L24">
        <v>3</v>
      </c>
      <c r="M24">
        <v>2.333</v>
      </c>
      <c r="N24">
        <v>5</v>
      </c>
      <c r="O24">
        <v>7</v>
      </c>
      <c r="P24">
        <v>93</v>
      </c>
      <c r="Q24">
        <v>299.7</v>
      </c>
    </row>
    <row r="25" spans="1:17" ht="12.75">
      <c r="A25" t="s">
        <v>38</v>
      </c>
      <c r="B25">
        <v>5</v>
      </c>
      <c r="C25">
        <v>24</v>
      </c>
      <c r="D25">
        <v>50</v>
      </c>
      <c r="E25">
        <v>48</v>
      </c>
      <c r="F25">
        <v>28</v>
      </c>
      <c r="G25">
        <v>33</v>
      </c>
      <c r="H25">
        <v>84.8</v>
      </c>
      <c r="I25">
        <v>0</v>
      </c>
      <c r="J25">
        <v>54</v>
      </c>
      <c r="K25">
        <v>6</v>
      </c>
      <c r="L25">
        <v>10</v>
      </c>
      <c r="M25">
        <v>0.6</v>
      </c>
      <c r="N25">
        <v>7</v>
      </c>
      <c r="O25">
        <v>1</v>
      </c>
      <c r="P25">
        <v>76</v>
      </c>
      <c r="Q25">
        <v>237.2</v>
      </c>
    </row>
    <row r="26" spans="1:17" ht="12.75">
      <c r="A26" t="s">
        <v>39</v>
      </c>
      <c r="B26">
        <v>3</v>
      </c>
      <c r="C26">
        <v>20</v>
      </c>
      <c r="D26">
        <v>46</v>
      </c>
      <c r="E26">
        <v>43.5</v>
      </c>
      <c r="F26">
        <v>14</v>
      </c>
      <c r="G26">
        <v>15</v>
      </c>
      <c r="H26">
        <v>93.3</v>
      </c>
      <c r="I26">
        <v>0</v>
      </c>
      <c r="J26">
        <v>22</v>
      </c>
      <c r="K26">
        <v>9</v>
      </c>
      <c r="L26">
        <v>5</v>
      </c>
      <c r="M26">
        <v>1.8</v>
      </c>
      <c r="N26">
        <v>2</v>
      </c>
      <c r="O26">
        <v>10</v>
      </c>
      <c r="P26">
        <v>54</v>
      </c>
      <c r="Q26">
        <v>176.4</v>
      </c>
    </row>
    <row r="27" spans="1:17" ht="12.75">
      <c r="A27" t="s">
        <v>40</v>
      </c>
      <c r="B27">
        <v>4</v>
      </c>
      <c r="C27">
        <v>17</v>
      </c>
      <c r="D27">
        <v>35</v>
      </c>
      <c r="E27">
        <v>48.6</v>
      </c>
      <c r="F27">
        <v>9</v>
      </c>
      <c r="G27">
        <v>10</v>
      </c>
      <c r="H27">
        <v>90</v>
      </c>
      <c r="I27">
        <v>6</v>
      </c>
      <c r="J27">
        <v>20</v>
      </c>
      <c r="K27">
        <v>8</v>
      </c>
      <c r="L27">
        <v>7</v>
      </c>
      <c r="M27">
        <v>1.143</v>
      </c>
      <c r="N27">
        <v>2</v>
      </c>
      <c r="O27">
        <v>1</v>
      </c>
      <c r="P27">
        <v>49</v>
      </c>
      <c r="Q27">
        <v>149.2</v>
      </c>
    </row>
    <row r="28" spans="1:17" ht="12.75">
      <c r="A28" t="s">
        <v>41</v>
      </c>
      <c r="B28">
        <v>3</v>
      </c>
      <c r="C28">
        <v>9</v>
      </c>
      <c r="D28">
        <v>17</v>
      </c>
      <c r="E28">
        <v>52.9</v>
      </c>
      <c r="F28">
        <v>4</v>
      </c>
      <c r="G28">
        <v>6</v>
      </c>
      <c r="H28">
        <v>66.7</v>
      </c>
      <c r="I28">
        <v>0</v>
      </c>
      <c r="J28">
        <v>34</v>
      </c>
      <c r="K28">
        <v>6</v>
      </c>
      <c r="L28">
        <v>2</v>
      </c>
      <c r="M28">
        <v>3</v>
      </c>
      <c r="N28">
        <v>5</v>
      </c>
      <c r="O28">
        <v>2</v>
      </c>
      <c r="P28">
        <v>22</v>
      </c>
      <c r="Q28">
        <v>139.5</v>
      </c>
    </row>
    <row r="29" spans="1:17" ht="12.75">
      <c r="A29" t="s">
        <v>42</v>
      </c>
      <c r="B29">
        <v>3</v>
      </c>
      <c r="C29">
        <v>16</v>
      </c>
      <c r="D29">
        <v>34</v>
      </c>
      <c r="E29">
        <v>47.1</v>
      </c>
      <c r="F29">
        <v>18</v>
      </c>
      <c r="G29">
        <v>27</v>
      </c>
      <c r="H29">
        <v>66.7</v>
      </c>
      <c r="I29">
        <v>0</v>
      </c>
      <c r="J29">
        <v>4</v>
      </c>
      <c r="K29">
        <v>7</v>
      </c>
      <c r="L29">
        <v>9</v>
      </c>
      <c r="M29">
        <v>0.778</v>
      </c>
      <c r="N29">
        <v>3</v>
      </c>
      <c r="O29">
        <v>3</v>
      </c>
      <c r="P29">
        <v>50</v>
      </c>
      <c r="Q29">
        <v>111.5</v>
      </c>
    </row>
    <row r="30" spans="1:17" ht="12.75">
      <c r="A30" t="s">
        <v>43</v>
      </c>
      <c r="B30">
        <v>3</v>
      </c>
      <c r="C30">
        <v>13</v>
      </c>
      <c r="D30">
        <v>36</v>
      </c>
      <c r="E30">
        <v>36.1</v>
      </c>
      <c r="F30">
        <v>12</v>
      </c>
      <c r="G30">
        <v>16</v>
      </c>
      <c r="H30">
        <v>75</v>
      </c>
      <c r="I30">
        <v>0</v>
      </c>
      <c r="J30">
        <v>13</v>
      </c>
      <c r="K30">
        <v>6</v>
      </c>
      <c r="L30">
        <v>9</v>
      </c>
      <c r="M30">
        <v>0.667</v>
      </c>
      <c r="N30">
        <v>1</v>
      </c>
      <c r="O30">
        <v>2</v>
      </c>
      <c r="P30">
        <v>38</v>
      </c>
      <c r="Q30">
        <v>94.3</v>
      </c>
    </row>
    <row r="31" ht="12.75">
      <c r="A31" t="s">
        <v>44</v>
      </c>
    </row>
    <row r="32" spans="1:17" ht="12.75">
      <c r="A32" t="s">
        <v>1</v>
      </c>
      <c r="B32" t="s">
        <v>2</v>
      </c>
      <c r="C32" t="s">
        <v>3</v>
      </c>
      <c r="D32" t="s">
        <v>4</v>
      </c>
      <c r="E32" t="s">
        <v>5</v>
      </c>
      <c r="F32" t="s">
        <v>6</v>
      </c>
      <c r="G32" t="s">
        <v>7</v>
      </c>
      <c r="H32" t="s">
        <v>8</v>
      </c>
      <c r="I32" t="s">
        <v>9</v>
      </c>
      <c r="J32" t="s">
        <v>10</v>
      </c>
      <c r="K32" t="s">
        <v>11</v>
      </c>
      <c r="L32" t="s">
        <v>12</v>
      </c>
      <c r="M32" t="s">
        <v>13</v>
      </c>
      <c r="N32" t="s">
        <v>14</v>
      </c>
      <c r="O32" t="s">
        <v>15</v>
      </c>
      <c r="P32" t="s">
        <v>16</v>
      </c>
      <c r="Q32" t="s">
        <v>17</v>
      </c>
    </row>
    <row r="33" spans="1:17" ht="12.75">
      <c r="A33" t="s">
        <v>45</v>
      </c>
      <c r="B33">
        <v>5</v>
      </c>
      <c r="C33">
        <v>56</v>
      </c>
      <c r="D33">
        <v>121</v>
      </c>
      <c r="E33">
        <v>46.3</v>
      </c>
      <c r="F33">
        <v>40</v>
      </c>
      <c r="G33">
        <v>52</v>
      </c>
      <c r="H33">
        <v>76.9</v>
      </c>
      <c r="I33">
        <v>12</v>
      </c>
      <c r="J33">
        <v>37</v>
      </c>
      <c r="K33">
        <v>31</v>
      </c>
      <c r="L33">
        <v>27</v>
      </c>
      <c r="M33">
        <v>1.148</v>
      </c>
      <c r="N33">
        <v>4</v>
      </c>
      <c r="O33">
        <v>14</v>
      </c>
      <c r="P33">
        <v>164</v>
      </c>
      <c r="Q33">
        <v>458.5</v>
      </c>
    </row>
    <row r="34" spans="1:17" ht="12.75">
      <c r="A34" t="s">
        <v>46</v>
      </c>
      <c r="B34">
        <v>4</v>
      </c>
      <c r="C34">
        <v>26</v>
      </c>
      <c r="D34">
        <v>58</v>
      </c>
      <c r="E34">
        <v>44.8</v>
      </c>
      <c r="F34">
        <v>13</v>
      </c>
      <c r="G34">
        <v>16</v>
      </c>
      <c r="H34">
        <v>81.2</v>
      </c>
      <c r="I34">
        <v>10</v>
      </c>
      <c r="J34">
        <v>10</v>
      </c>
      <c r="K34">
        <v>15</v>
      </c>
      <c r="L34">
        <v>9</v>
      </c>
      <c r="M34">
        <v>1.667</v>
      </c>
      <c r="N34">
        <v>1</v>
      </c>
      <c r="O34">
        <v>4</v>
      </c>
      <c r="P34">
        <v>75</v>
      </c>
      <c r="Q34">
        <v>202.3</v>
      </c>
    </row>
    <row r="35" spans="1:17" ht="12.75">
      <c r="A35" t="s">
        <v>47</v>
      </c>
      <c r="B35">
        <v>4</v>
      </c>
      <c r="C35">
        <v>29</v>
      </c>
      <c r="D35">
        <v>64</v>
      </c>
      <c r="E35">
        <v>45.3</v>
      </c>
      <c r="F35">
        <v>28</v>
      </c>
      <c r="G35">
        <v>36</v>
      </c>
      <c r="H35">
        <v>77.8</v>
      </c>
      <c r="I35">
        <v>0</v>
      </c>
      <c r="J35">
        <v>23</v>
      </c>
      <c r="K35">
        <v>5</v>
      </c>
      <c r="L35">
        <v>10</v>
      </c>
      <c r="M35">
        <v>0.5</v>
      </c>
      <c r="N35">
        <v>0</v>
      </c>
      <c r="O35">
        <v>4</v>
      </c>
      <c r="P35">
        <v>86</v>
      </c>
      <c r="Q35">
        <v>159.4</v>
      </c>
    </row>
    <row r="36" spans="1:17" ht="12.75">
      <c r="A36" t="s">
        <v>48</v>
      </c>
      <c r="B36">
        <v>3</v>
      </c>
      <c r="C36">
        <v>22</v>
      </c>
      <c r="D36">
        <v>42</v>
      </c>
      <c r="E36">
        <v>52.4</v>
      </c>
      <c r="F36">
        <v>13</v>
      </c>
      <c r="G36">
        <v>13</v>
      </c>
      <c r="H36">
        <v>100</v>
      </c>
      <c r="I36">
        <v>8</v>
      </c>
      <c r="J36">
        <v>9</v>
      </c>
      <c r="K36">
        <v>8</v>
      </c>
      <c r="L36">
        <v>4</v>
      </c>
      <c r="M36">
        <v>2</v>
      </c>
      <c r="N36">
        <v>1</v>
      </c>
      <c r="O36">
        <v>1</v>
      </c>
      <c r="P36">
        <v>65</v>
      </c>
      <c r="Q36">
        <v>148.1</v>
      </c>
    </row>
    <row r="37" spans="1:17" ht="12.75">
      <c r="A37" t="s">
        <v>49</v>
      </c>
      <c r="B37">
        <v>4</v>
      </c>
      <c r="C37">
        <v>13</v>
      </c>
      <c r="D37">
        <v>29</v>
      </c>
      <c r="E37">
        <v>44.8</v>
      </c>
      <c r="F37">
        <v>8</v>
      </c>
      <c r="G37">
        <v>8</v>
      </c>
      <c r="H37">
        <v>100</v>
      </c>
      <c r="I37">
        <v>1</v>
      </c>
      <c r="J37">
        <v>16</v>
      </c>
      <c r="K37">
        <v>13</v>
      </c>
      <c r="L37">
        <v>5</v>
      </c>
      <c r="M37">
        <v>2.6</v>
      </c>
      <c r="N37">
        <v>1</v>
      </c>
      <c r="O37">
        <v>5</v>
      </c>
      <c r="P37">
        <v>35</v>
      </c>
      <c r="Q37">
        <v>134.3</v>
      </c>
    </row>
    <row r="38" spans="1:17" ht="12.75">
      <c r="A38" t="s">
        <v>50</v>
      </c>
      <c r="B38">
        <v>4</v>
      </c>
      <c r="C38">
        <v>7</v>
      </c>
      <c r="D38">
        <v>15</v>
      </c>
      <c r="E38">
        <v>46.7</v>
      </c>
      <c r="F38">
        <v>4</v>
      </c>
      <c r="G38">
        <v>5</v>
      </c>
      <c r="H38">
        <v>80</v>
      </c>
      <c r="I38">
        <v>0</v>
      </c>
      <c r="J38">
        <v>15</v>
      </c>
      <c r="K38">
        <v>4</v>
      </c>
      <c r="L38">
        <v>3</v>
      </c>
      <c r="M38">
        <v>1.333</v>
      </c>
      <c r="N38">
        <v>11</v>
      </c>
      <c r="O38">
        <v>0</v>
      </c>
      <c r="P38">
        <v>18</v>
      </c>
      <c r="Q38">
        <v>127.3</v>
      </c>
    </row>
    <row r="39" spans="1:17" ht="12.75">
      <c r="A39" t="s">
        <v>51</v>
      </c>
      <c r="B39">
        <v>4</v>
      </c>
      <c r="C39">
        <v>15</v>
      </c>
      <c r="D39">
        <v>28</v>
      </c>
      <c r="E39">
        <v>53.6</v>
      </c>
      <c r="F39">
        <v>6</v>
      </c>
      <c r="G39">
        <v>14</v>
      </c>
      <c r="H39">
        <v>42.9</v>
      </c>
      <c r="I39">
        <v>0</v>
      </c>
      <c r="J39">
        <v>19</v>
      </c>
      <c r="K39">
        <v>6</v>
      </c>
      <c r="L39">
        <v>5</v>
      </c>
      <c r="M39">
        <v>1.2</v>
      </c>
      <c r="N39">
        <v>1</v>
      </c>
      <c r="O39">
        <v>2</v>
      </c>
      <c r="P39">
        <v>36</v>
      </c>
      <c r="Q39">
        <v>102.3</v>
      </c>
    </row>
    <row r="40" spans="1:17" ht="12.75">
      <c r="A40" t="s">
        <v>52</v>
      </c>
      <c r="B40">
        <v>4</v>
      </c>
      <c r="C40">
        <v>10</v>
      </c>
      <c r="D40">
        <v>27</v>
      </c>
      <c r="E40">
        <v>37</v>
      </c>
      <c r="F40">
        <v>0</v>
      </c>
      <c r="G40">
        <v>1</v>
      </c>
      <c r="H40">
        <v>0</v>
      </c>
      <c r="I40">
        <v>4</v>
      </c>
      <c r="J40">
        <v>8</v>
      </c>
      <c r="K40">
        <v>14</v>
      </c>
      <c r="L40">
        <v>7</v>
      </c>
      <c r="M40">
        <v>2</v>
      </c>
      <c r="N40">
        <v>0</v>
      </c>
      <c r="O40">
        <v>1</v>
      </c>
      <c r="P40">
        <v>24</v>
      </c>
      <c r="Q40">
        <v>100.5</v>
      </c>
    </row>
    <row r="41" ht="12.75">
      <c r="A41" t="s">
        <v>53</v>
      </c>
    </row>
    <row r="42" spans="1:17" ht="12.75">
      <c r="A42" t="s">
        <v>1</v>
      </c>
      <c r="B42" t="s">
        <v>2</v>
      </c>
      <c r="C42" t="s">
        <v>3</v>
      </c>
      <c r="D42" t="s">
        <v>4</v>
      </c>
      <c r="E42" t="s">
        <v>5</v>
      </c>
      <c r="F42" t="s">
        <v>6</v>
      </c>
      <c r="G42" t="s">
        <v>7</v>
      </c>
      <c r="H42" t="s">
        <v>8</v>
      </c>
      <c r="I42" t="s">
        <v>9</v>
      </c>
      <c r="J42" t="s">
        <v>10</v>
      </c>
      <c r="K42" t="s">
        <v>11</v>
      </c>
      <c r="L42" t="s">
        <v>12</v>
      </c>
      <c r="M42" t="s">
        <v>13</v>
      </c>
      <c r="N42" t="s">
        <v>14</v>
      </c>
      <c r="O42" t="s">
        <v>15</v>
      </c>
      <c r="P42" t="s">
        <v>16</v>
      </c>
      <c r="Q42" t="s">
        <v>17</v>
      </c>
    </row>
    <row r="43" spans="1:17" ht="12.75">
      <c r="A43" t="s">
        <v>54</v>
      </c>
      <c r="B43">
        <v>5</v>
      </c>
      <c r="C43">
        <v>30</v>
      </c>
      <c r="D43">
        <v>66</v>
      </c>
      <c r="E43">
        <v>45.5</v>
      </c>
      <c r="F43">
        <v>19</v>
      </c>
      <c r="G43">
        <v>21</v>
      </c>
      <c r="H43">
        <v>90.5</v>
      </c>
      <c r="I43">
        <v>2</v>
      </c>
      <c r="J43">
        <v>47</v>
      </c>
      <c r="K43">
        <v>9</v>
      </c>
      <c r="L43">
        <v>7</v>
      </c>
      <c r="M43">
        <v>1.286</v>
      </c>
      <c r="N43">
        <v>4</v>
      </c>
      <c r="O43">
        <v>8</v>
      </c>
      <c r="P43">
        <v>81</v>
      </c>
      <c r="Q43">
        <v>258.5</v>
      </c>
    </row>
    <row r="44" spans="1:17" ht="12.75">
      <c r="A44" t="s">
        <v>55</v>
      </c>
      <c r="B44">
        <v>4</v>
      </c>
      <c r="C44">
        <v>12</v>
      </c>
      <c r="D44">
        <v>38</v>
      </c>
      <c r="E44">
        <v>31.6</v>
      </c>
      <c r="F44">
        <v>18</v>
      </c>
      <c r="G44">
        <v>19</v>
      </c>
      <c r="H44">
        <v>94.7</v>
      </c>
      <c r="I44">
        <v>0</v>
      </c>
      <c r="J44">
        <v>9</v>
      </c>
      <c r="K44">
        <v>42</v>
      </c>
      <c r="L44">
        <v>8</v>
      </c>
      <c r="M44">
        <v>5.25</v>
      </c>
      <c r="N44">
        <v>0</v>
      </c>
      <c r="O44">
        <v>9</v>
      </c>
      <c r="P44">
        <v>42</v>
      </c>
      <c r="Q44">
        <v>223.8</v>
      </c>
    </row>
    <row r="45" spans="1:17" ht="12.75">
      <c r="A45" t="s">
        <v>56</v>
      </c>
      <c r="B45">
        <v>3</v>
      </c>
      <c r="C45">
        <v>26</v>
      </c>
      <c r="D45">
        <v>53</v>
      </c>
      <c r="E45">
        <v>49.1</v>
      </c>
      <c r="F45">
        <v>6</v>
      </c>
      <c r="G45">
        <v>8</v>
      </c>
      <c r="H45">
        <v>75</v>
      </c>
      <c r="I45">
        <v>4</v>
      </c>
      <c r="J45">
        <v>13</v>
      </c>
      <c r="K45">
        <v>21</v>
      </c>
      <c r="L45">
        <v>11</v>
      </c>
      <c r="M45">
        <v>1.909</v>
      </c>
      <c r="N45">
        <v>1</v>
      </c>
      <c r="O45">
        <v>5</v>
      </c>
      <c r="P45">
        <v>62</v>
      </c>
      <c r="Q45">
        <v>192.6</v>
      </c>
    </row>
    <row r="46" spans="1:17" ht="12.75">
      <c r="A46" t="s">
        <v>57</v>
      </c>
      <c r="B46">
        <v>4</v>
      </c>
      <c r="C46">
        <v>21</v>
      </c>
      <c r="D46">
        <v>47</v>
      </c>
      <c r="E46">
        <v>44.7</v>
      </c>
      <c r="F46">
        <v>11</v>
      </c>
      <c r="G46">
        <v>15</v>
      </c>
      <c r="H46">
        <v>73.3</v>
      </c>
      <c r="I46">
        <v>1</v>
      </c>
      <c r="J46">
        <v>11</v>
      </c>
      <c r="K46">
        <v>29</v>
      </c>
      <c r="L46">
        <v>14</v>
      </c>
      <c r="M46">
        <v>2.071</v>
      </c>
      <c r="N46">
        <v>0</v>
      </c>
      <c r="O46">
        <v>5</v>
      </c>
      <c r="P46">
        <v>54</v>
      </c>
      <c r="Q46">
        <v>186.8</v>
      </c>
    </row>
    <row r="47" spans="1:17" ht="12.75">
      <c r="A47" t="s">
        <v>58</v>
      </c>
      <c r="B47">
        <v>4</v>
      </c>
      <c r="C47">
        <v>12</v>
      </c>
      <c r="D47">
        <v>27</v>
      </c>
      <c r="E47">
        <v>44.4</v>
      </c>
      <c r="F47">
        <v>14</v>
      </c>
      <c r="G47">
        <v>18</v>
      </c>
      <c r="H47">
        <v>77.8</v>
      </c>
      <c r="I47">
        <v>0</v>
      </c>
      <c r="J47">
        <v>30</v>
      </c>
      <c r="K47">
        <v>8</v>
      </c>
      <c r="L47">
        <v>6</v>
      </c>
      <c r="M47">
        <v>1.333</v>
      </c>
      <c r="N47">
        <v>4</v>
      </c>
      <c r="O47">
        <v>2</v>
      </c>
      <c r="P47">
        <v>38</v>
      </c>
      <c r="Q47">
        <v>148.6</v>
      </c>
    </row>
    <row r="48" spans="1:17" ht="12.75">
      <c r="A48" t="s">
        <v>59</v>
      </c>
      <c r="B48">
        <v>3</v>
      </c>
      <c r="C48">
        <v>11</v>
      </c>
      <c r="D48">
        <v>27</v>
      </c>
      <c r="E48">
        <v>40.7</v>
      </c>
      <c r="F48">
        <v>15</v>
      </c>
      <c r="G48">
        <v>15</v>
      </c>
      <c r="H48">
        <v>100</v>
      </c>
      <c r="I48">
        <v>2</v>
      </c>
      <c r="J48">
        <v>6</v>
      </c>
      <c r="K48">
        <v>25</v>
      </c>
      <c r="L48">
        <v>4</v>
      </c>
      <c r="M48">
        <v>6.25</v>
      </c>
      <c r="N48">
        <v>0</v>
      </c>
      <c r="O48">
        <v>1</v>
      </c>
      <c r="P48">
        <v>39</v>
      </c>
      <c r="Q48">
        <v>137.3</v>
      </c>
    </row>
    <row r="49" spans="1:17" ht="12.75">
      <c r="A49" t="s">
        <v>60</v>
      </c>
      <c r="B49">
        <v>2</v>
      </c>
      <c r="C49">
        <v>12</v>
      </c>
      <c r="D49">
        <v>26</v>
      </c>
      <c r="E49">
        <v>46.2</v>
      </c>
      <c r="F49">
        <v>7</v>
      </c>
      <c r="G49">
        <v>17</v>
      </c>
      <c r="H49">
        <v>41.2</v>
      </c>
      <c r="I49">
        <v>0</v>
      </c>
      <c r="J49">
        <v>23</v>
      </c>
      <c r="K49">
        <v>9</v>
      </c>
      <c r="L49">
        <v>2</v>
      </c>
      <c r="M49">
        <v>4.5</v>
      </c>
      <c r="N49">
        <v>3</v>
      </c>
      <c r="O49">
        <v>1</v>
      </c>
      <c r="P49">
        <v>31</v>
      </c>
      <c r="Q49">
        <v>121.6</v>
      </c>
    </row>
    <row r="50" spans="1:17" ht="12.75">
      <c r="A50" t="s">
        <v>61</v>
      </c>
      <c r="B50">
        <v>1</v>
      </c>
      <c r="C50">
        <v>1</v>
      </c>
      <c r="D50">
        <v>9</v>
      </c>
      <c r="E50">
        <v>11.1</v>
      </c>
      <c r="F50">
        <v>4</v>
      </c>
      <c r="G50">
        <v>4</v>
      </c>
      <c r="H50">
        <v>100</v>
      </c>
      <c r="I50">
        <v>0</v>
      </c>
      <c r="J50">
        <v>9</v>
      </c>
      <c r="K50">
        <v>1</v>
      </c>
      <c r="L50">
        <v>3</v>
      </c>
      <c r="M50">
        <v>0.333</v>
      </c>
      <c r="N50">
        <v>1</v>
      </c>
      <c r="O50">
        <v>0</v>
      </c>
      <c r="P50">
        <v>6</v>
      </c>
      <c r="Q50">
        <v>31</v>
      </c>
    </row>
    <row r="51" ht="12.75">
      <c r="A51" t="s">
        <v>62</v>
      </c>
    </row>
    <row r="52" spans="1:17" ht="12.75">
      <c r="A52" t="s">
        <v>1</v>
      </c>
      <c r="B52" t="s">
        <v>2</v>
      </c>
      <c r="C52" t="s">
        <v>3</v>
      </c>
      <c r="D52" t="s">
        <v>4</v>
      </c>
      <c r="E52" t="s">
        <v>5</v>
      </c>
      <c r="F52" t="s">
        <v>6</v>
      </c>
      <c r="G52" t="s">
        <v>7</v>
      </c>
      <c r="H52" t="s">
        <v>8</v>
      </c>
      <c r="I52" t="s">
        <v>9</v>
      </c>
      <c r="J52" t="s">
        <v>10</v>
      </c>
      <c r="K52" t="s">
        <v>11</v>
      </c>
      <c r="L52" t="s">
        <v>12</v>
      </c>
      <c r="M52" t="s">
        <v>13</v>
      </c>
      <c r="N52" t="s">
        <v>14</v>
      </c>
      <c r="O52" t="s">
        <v>15</v>
      </c>
      <c r="P52" t="s">
        <v>16</v>
      </c>
      <c r="Q52" t="s">
        <v>17</v>
      </c>
    </row>
    <row r="53" spans="1:17" ht="12.75">
      <c r="A53" t="s">
        <v>63</v>
      </c>
      <c r="B53">
        <v>4</v>
      </c>
      <c r="C53">
        <v>37</v>
      </c>
      <c r="D53">
        <v>82</v>
      </c>
      <c r="E53">
        <v>45.1</v>
      </c>
      <c r="F53">
        <v>23</v>
      </c>
      <c r="G53">
        <v>31</v>
      </c>
      <c r="H53">
        <v>74.2</v>
      </c>
      <c r="I53">
        <v>7</v>
      </c>
      <c r="J53">
        <v>30</v>
      </c>
      <c r="K53">
        <v>14</v>
      </c>
      <c r="L53">
        <v>6</v>
      </c>
      <c r="M53">
        <v>2.333</v>
      </c>
      <c r="N53">
        <v>1</v>
      </c>
      <c r="O53">
        <v>11</v>
      </c>
      <c r="P53">
        <v>104</v>
      </c>
      <c r="Q53">
        <v>281.7</v>
      </c>
    </row>
    <row r="54" spans="1:17" ht="12.75">
      <c r="A54" t="s">
        <v>64</v>
      </c>
      <c r="B54">
        <v>4</v>
      </c>
      <c r="C54">
        <v>27</v>
      </c>
      <c r="D54">
        <v>60</v>
      </c>
      <c r="E54">
        <v>45</v>
      </c>
      <c r="F54">
        <v>21</v>
      </c>
      <c r="G54">
        <v>29</v>
      </c>
      <c r="H54">
        <v>72.4</v>
      </c>
      <c r="I54">
        <v>7</v>
      </c>
      <c r="J54">
        <v>25</v>
      </c>
      <c r="K54">
        <v>17</v>
      </c>
      <c r="L54">
        <v>12</v>
      </c>
      <c r="M54">
        <v>1.417</v>
      </c>
      <c r="N54">
        <v>0</v>
      </c>
      <c r="O54">
        <v>5</v>
      </c>
      <c r="P54">
        <v>82</v>
      </c>
      <c r="Q54">
        <v>227</v>
      </c>
    </row>
    <row r="55" spans="1:17" ht="12.75">
      <c r="A55" t="s">
        <v>65</v>
      </c>
      <c r="B55">
        <v>4</v>
      </c>
      <c r="C55">
        <v>18</v>
      </c>
      <c r="D55">
        <v>42</v>
      </c>
      <c r="E55">
        <v>42.9</v>
      </c>
      <c r="F55">
        <v>10</v>
      </c>
      <c r="G55">
        <v>12</v>
      </c>
      <c r="H55">
        <v>83.3</v>
      </c>
      <c r="I55">
        <v>3</v>
      </c>
      <c r="J55">
        <v>23</v>
      </c>
      <c r="K55">
        <v>8</v>
      </c>
      <c r="L55">
        <v>7</v>
      </c>
      <c r="M55">
        <v>1.143</v>
      </c>
      <c r="N55">
        <v>7</v>
      </c>
      <c r="O55">
        <v>4</v>
      </c>
      <c r="P55">
        <v>49</v>
      </c>
      <c r="Q55">
        <v>188.1</v>
      </c>
    </row>
    <row r="56" spans="1:17" ht="12.75">
      <c r="A56" t="s">
        <v>66</v>
      </c>
      <c r="B56">
        <v>2</v>
      </c>
      <c r="C56">
        <v>22</v>
      </c>
      <c r="D56">
        <v>37</v>
      </c>
      <c r="E56">
        <v>59.5</v>
      </c>
      <c r="F56">
        <v>13</v>
      </c>
      <c r="G56">
        <v>18</v>
      </c>
      <c r="H56">
        <v>72.2</v>
      </c>
      <c r="I56">
        <v>0</v>
      </c>
      <c r="J56">
        <v>30</v>
      </c>
      <c r="K56">
        <v>2</v>
      </c>
      <c r="L56">
        <v>6</v>
      </c>
      <c r="M56">
        <v>0.333</v>
      </c>
      <c r="N56">
        <v>5</v>
      </c>
      <c r="O56">
        <v>2</v>
      </c>
      <c r="P56">
        <v>57</v>
      </c>
      <c r="Q56">
        <v>156.3</v>
      </c>
    </row>
    <row r="57" spans="1:17" ht="12.75">
      <c r="A57" t="s">
        <v>67</v>
      </c>
      <c r="B57">
        <v>3</v>
      </c>
      <c r="C57">
        <v>23</v>
      </c>
      <c r="D57">
        <v>39</v>
      </c>
      <c r="E57">
        <v>59</v>
      </c>
      <c r="F57">
        <v>16</v>
      </c>
      <c r="G57">
        <v>19</v>
      </c>
      <c r="H57">
        <v>84.2</v>
      </c>
      <c r="I57">
        <v>0</v>
      </c>
      <c r="J57">
        <v>31</v>
      </c>
      <c r="K57">
        <v>5</v>
      </c>
      <c r="L57">
        <v>8</v>
      </c>
      <c r="M57">
        <v>0.625</v>
      </c>
      <c r="N57">
        <v>2</v>
      </c>
      <c r="O57">
        <v>2</v>
      </c>
      <c r="P57">
        <v>62</v>
      </c>
      <c r="Q57">
        <v>152.6</v>
      </c>
    </row>
    <row r="58" spans="1:17" ht="12.75">
      <c r="A58" t="s">
        <v>68</v>
      </c>
      <c r="B58">
        <v>4</v>
      </c>
      <c r="C58">
        <v>15</v>
      </c>
      <c r="D58">
        <v>37</v>
      </c>
      <c r="E58">
        <v>40.5</v>
      </c>
      <c r="F58">
        <v>5</v>
      </c>
      <c r="G58">
        <v>5</v>
      </c>
      <c r="H58">
        <v>100</v>
      </c>
      <c r="I58">
        <v>8</v>
      </c>
      <c r="J58">
        <v>3</v>
      </c>
      <c r="K58">
        <v>13</v>
      </c>
      <c r="L58">
        <v>5</v>
      </c>
      <c r="M58">
        <v>2.6</v>
      </c>
      <c r="N58">
        <v>0</v>
      </c>
      <c r="O58">
        <v>4</v>
      </c>
      <c r="P58">
        <v>43</v>
      </c>
      <c r="Q58">
        <v>137.4</v>
      </c>
    </row>
    <row r="59" spans="1:17" ht="12.75">
      <c r="A59" t="s">
        <v>69</v>
      </c>
      <c r="B59">
        <v>4</v>
      </c>
      <c r="C59">
        <v>20</v>
      </c>
      <c r="D59">
        <v>44</v>
      </c>
      <c r="E59">
        <v>45.5</v>
      </c>
      <c r="F59">
        <v>5</v>
      </c>
      <c r="G59">
        <v>5</v>
      </c>
      <c r="H59">
        <v>100</v>
      </c>
      <c r="I59">
        <v>6</v>
      </c>
      <c r="J59">
        <v>12</v>
      </c>
      <c r="K59">
        <v>11</v>
      </c>
      <c r="L59">
        <v>3</v>
      </c>
      <c r="M59">
        <v>3.667</v>
      </c>
      <c r="N59">
        <v>0</v>
      </c>
      <c r="O59">
        <v>1</v>
      </c>
      <c r="P59">
        <v>51</v>
      </c>
      <c r="Q59">
        <v>133.6</v>
      </c>
    </row>
    <row r="60" spans="1:17" ht="12.75">
      <c r="A60" t="s">
        <v>70</v>
      </c>
      <c r="B60">
        <v>3</v>
      </c>
      <c r="C60">
        <v>17</v>
      </c>
      <c r="D60">
        <v>32</v>
      </c>
      <c r="E60">
        <v>53.1</v>
      </c>
      <c r="F60">
        <v>11</v>
      </c>
      <c r="G60">
        <v>12</v>
      </c>
      <c r="H60">
        <v>91.7</v>
      </c>
      <c r="I60">
        <v>0</v>
      </c>
      <c r="J60">
        <v>25</v>
      </c>
      <c r="K60">
        <v>5</v>
      </c>
      <c r="L60">
        <v>4</v>
      </c>
      <c r="M60">
        <v>1.25</v>
      </c>
      <c r="N60">
        <v>0</v>
      </c>
      <c r="O60">
        <v>2</v>
      </c>
      <c r="P60">
        <v>45</v>
      </c>
      <c r="Q60">
        <v>112.1</v>
      </c>
    </row>
    <row r="61" spans="1:17" ht="12.75">
      <c r="A61" t="s">
        <v>71</v>
      </c>
      <c r="B61">
        <v>1</v>
      </c>
      <c r="C61">
        <v>7</v>
      </c>
      <c r="D61">
        <v>13</v>
      </c>
      <c r="E61">
        <v>53.8</v>
      </c>
      <c r="F61">
        <v>0</v>
      </c>
      <c r="G61">
        <v>2</v>
      </c>
      <c r="H61">
        <v>0</v>
      </c>
      <c r="I61">
        <v>1</v>
      </c>
      <c r="J61">
        <v>4</v>
      </c>
      <c r="K61">
        <v>3</v>
      </c>
      <c r="L61">
        <v>2</v>
      </c>
      <c r="M61">
        <v>1.5</v>
      </c>
      <c r="N61">
        <v>0</v>
      </c>
      <c r="O61">
        <v>1</v>
      </c>
      <c r="P61">
        <v>15</v>
      </c>
      <c r="Q61">
        <v>39.4</v>
      </c>
    </row>
    <row r="62" ht="12.75">
      <c r="A62" t="s">
        <v>72</v>
      </c>
    </row>
    <row r="63" spans="1:17" ht="12.75">
      <c r="A63" t="s">
        <v>1</v>
      </c>
      <c r="B63" t="s">
        <v>2</v>
      </c>
      <c r="C63" t="s">
        <v>3</v>
      </c>
      <c r="D63" t="s">
        <v>4</v>
      </c>
      <c r="E63" t="s">
        <v>5</v>
      </c>
      <c r="F63" t="s">
        <v>6</v>
      </c>
      <c r="G63" t="s">
        <v>7</v>
      </c>
      <c r="H63" t="s">
        <v>8</v>
      </c>
      <c r="I63" t="s">
        <v>9</v>
      </c>
      <c r="J63" t="s">
        <v>10</v>
      </c>
      <c r="K63" t="s">
        <v>11</v>
      </c>
      <c r="L63" t="s">
        <v>12</v>
      </c>
      <c r="M63" t="s">
        <v>13</v>
      </c>
      <c r="N63" t="s">
        <v>14</v>
      </c>
      <c r="O63" t="s">
        <v>15</v>
      </c>
      <c r="P63" t="s">
        <v>16</v>
      </c>
      <c r="Q63" t="s">
        <v>17</v>
      </c>
    </row>
    <row r="64" spans="1:17" ht="12.75">
      <c r="A64" t="s">
        <v>73</v>
      </c>
      <c r="B64">
        <v>4</v>
      </c>
      <c r="C64">
        <v>28</v>
      </c>
      <c r="D64">
        <v>50</v>
      </c>
      <c r="E64">
        <v>56</v>
      </c>
      <c r="F64">
        <v>11</v>
      </c>
      <c r="G64">
        <v>13</v>
      </c>
      <c r="H64">
        <v>84.6</v>
      </c>
      <c r="I64">
        <v>3</v>
      </c>
      <c r="J64">
        <v>20</v>
      </c>
      <c r="K64">
        <v>4</v>
      </c>
      <c r="L64">
        <v>5</v>
      </c>
      <c r="M64">
        <v>0.8</v>
      </c>
      <c r="N64">
        <v>1</v>
      </c>
      <c r="O64">
        <v>6</v>
      </c>
      <c r="P64">
        <v>70</v>
      </c>
      <c r="Q64">
        <v>162</v>
      </c>
    </row>
    <row r="65" spans="1:17" ht="12.75">
      <c r="A65" t="s">
        <v>74</v>
      </c>
      <c r="B65">
        <v>4</v>
      </c>
      <c r="C65">
        <v>11</v>
      </c>
      <c r="D65">
        <v>23</v>
      </c>
      <c r="E65">
        <v>47.8</v>
      </c>
      <c r="F65">
        <v>6</v>
      </c>
      <c r="G65">
        <v>10</v>
      </c>
      <c r="H65">
        <v>60</v>
      </c>
      <c r="I65">
        <v>2</v>
      </c>
      <c r="J65">
        <v>24</v>
      </c>
      <c r="K65">
        <v>11</v>
      </c>
      <c r="L65">
        <v>6</v>
      </c>
      <c r="M65">
        <v>1.833</v>
      </c>
      <c r="N65">
        <v>1</v>
      </c>
      <c r="O65">
        <v>8</v>
      </c>
      <c r="P65">
        <v>30</v>
      </c>
      <c r="Q65">
        <v>154.1</v>
      </c>
    </row>
    <row r="66" spans="1:17" ht="12.75">
      <c r="A66" t="s">
        <v>75</v>
      </c>
      <c r="B66">
        <v>3</v>
      </c>
      <c r="C66">
        <v>18</v>
      </c>
      <c r="D66">
        <v>41</v>
      </c>
      <c r="E66">
        <v>43.9</v>
      </c>
      <c r="F66">
        <v>29</v>
      </c>
      <c r="G66">
        <v>34</v>
      </c>
      <c r="H66">
        <v>85.3</v>
      </c>
      <c r="I66">
        <v>3</v>
      </c>
      <c r="J66">
        <v>13</v>
      </c>
      <c r="K66">
        <v>10</v>
      </c>
      <c r="L66">
        <v>9</v>
      </c>
      <c r="M66">
        <v>1.111</v>
      </c>
      <c r="N66">
        <v>0</v>
      </c>
      <c r="O66">
        <v>4</v>
      </c>
      <c r="P66">
        <v>68</v>
      </c>
      <c r="Q66">
        <v>151</v>
      </c>
    </row>
    <row r="67" spans="1:17" ht="12.75">
      <c r="A67" t="s">
        <v>76</v>
      </c>
      <c r="B67">
        <v>4</v>
      </c>
      <c r="C67">
        <v>17</v>
      </c>
      <c r="D67">
        <v>43</v>
      </c>
      <c r="E67">
        <v>39.5</v>
      </c>
      <c r="F67">
        <v>6</v>
      </c>
      <c r="G67">
        <v>8</v>
      </c>
      <c r="H67">
        <v>75</v>
      </c>
      <c r="I67">
        <v>5</v>
      </c>
      <c r="J67">
        <v>11</v>
      </c>
      <c r="K67">
        <v>10</v>
      </c>
      <c r="L67">
        <v>6</v>
      </c>
      <c r="M67">
        <v>1.667</v>
      </c>
      <c r="N67">
        <v>1</v>
      </c>
      <c r="O67">
        <v>4</v>
      </c>
      <c r="P67">
        <v>45</v>
      </c>
      <c r="Q67">
        <v>138.6</v>
      </c>
    </row>
    <row r="68" spans="1:17" ht="12.75">
      <c r="A68" t="s">
        <v>77</v>
      </c>
      <c r="B68">
        <v>2</v>
      </c>
      <c r="C68">
        <v>9</v>
      </c>
      <c r="D68">
        <v>13</v>
      </c>
      <c r="E68">
        <v>69.2</v>
      </c>
      <c r="F68">
        <v>2</v>
      </c>
      <c r="G68">
        <v>3</v>
      </c>
      <c r="H68">
        <v>66.7</v>
      </c>
      <c r="I68">
        <v>0</v>
      </c>
      <c r="J68">
        <v>10</v>
      </c>
      <c r="K68">
        <v>6</v>
      </c>
      <c r="L68">
        <v>5</v>
      </c>
      <c r="M68">
        <v>1.2</v>
      </c>
      <c r="N68">
        <v>1</v>
      </c>
      <c r="O68">
        <v>1</v>
      </c>
      <c r="P68">
        <v>20</v>
      </c>
      <c r="Q68">
        <v>66.2</v>
      </c>
    </row>
    <row r="69" spans="1:17" ht="12.75">
      <c r="A69" t="s">
        <v>78</v>
      </c>
      <c r="B69">
        <v>3</v>
      </c>
      <c r="C69">
        <v>7</v>
      </c>
      <c r="D69">
        <v>21</v>
      </c>
      <c r="E69">
        <v>33.3</v>
      </c>
      <c r="F69">
        <v>0</v>
      </c>
      <c r="G69">
        <v>0</v>
      </c>
      <c r="H69">
        <v>0</v>
      </c>
      <c r="I69">
        <v>0</v>
      </c>
      <c r="J69">
        <v>11</v>
      </c>
      <c r="K69">
        <v>2</v>
      </c>
      <c r="L69">
        <v>5</v>
      </c>
      <c r="M69">
        <v>0.4</v>
      </c>
      <c r="N69">
        <v>2</v>
      </c>
      <c r="O69">
        <v>0</v>
      </c>
      <c r="P69">
        <v>14</v>
      </c>
      <c r="Q69">
        <v>52</v>
      </c>
    </row>
    <row r="70" spans="1:17" ht="12.75">
      <c r="A70" t="s">
        <v>79</v>
      </c>
      <c r="B70">
        <v>2</v>
      </c>
      <c r="C70">
        <v>7</v>
      </c>
      <c r="D70">
        <v>13</v>
      </c>
      <c r="E70">
        <v>53.8</v>
      </c>
      <c r="F70">
        <v>4</v>
      </c>
      <c r="G70">
        <v>8</v>
      </c>
      <c r="H70">
        <v>50</v>
      </c>
      <c r="I70">
        <v>2</v>
      </c>
      <c r="J70">
        <v>4</v>
      </c>
      <c r="K70">
        <v>3</v>
      </c>
      <c r="L70">
        <v>2</v>
      </c>
      <c r="M70">
        <v>1.5</v>
      </c>
      <c r="N70">
        <v>0</v>
      </c>
      <c r="O70">
        <v>1</v>
      </c>
      <c r="P70">
        <v>20</v>
      </c>
      <c r="Q70">
        <v>48.5</v>
      </c>
    </row>
    <row r="71" spans="1:17" ht="12.75">
      <c r="A71" t="s">
        <v>80</v>
      </c>
      <c r="B71">
        <v>1</v>
      </c>
      <c r="C71">
        <v>0</v>
      </c>
      <c r="D71">
        <v>1</v>
      </c>
      <c r="E71">
        <v>0</v>
      </c>
      <c r="F71">
        <v>1</v>
      </c>
      <c r="G71">
        <v>2</v>
      </c>
      <c r="H71">
        <v>50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</v>
      </c>
      <c r="Q71">
        <v>1</v>
      </c>
    </row>
    <row r="72" spans="1:17" ht="12.75">
      <c r="A72" t="s">
        <v>81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</row>
    <row r="73" ht="12.75">
      <c r="A73" t="s">
        <v>82</v>
      </c>
    </row>
    <row r="74" spans="1:17" ht="12.75">
      <c r="A74" t="s">
        <v>1</v>
      </c>
      <c r="B74" t="s">
        <v>2</v>
      </c>
      <c r="C74" t="s">
        <v>3</v>
      </c>
      <c r="D74" t="s">
        <v>4</v>
      </c>
      <c r="E74" t="s">
        <v>5</v>
      </c>
      <c r="F74" t="s">
        <v>6</v>
      </c>
      <c r="G74" t="s">
        <v>7</v>
      </c>
      <c r="H74" t="s">
        <v>8</v>
      </c>
      <c r="I74" t="s">
        <v>9</v>
      </c>
      <c r="J74" t="s">
        <v>10</v>
      </c>
      <c r="K74" t="s">
        <v>11</v>
      </c>
      <c r="L74" t="s">
        <v>12</v>
      </c>
      <c r="M74" t="s">
        <v>13</v>
      </c>
      <c r="N74" t="s">
        <v>14</v>
      </c>
      <c r="O74" t="s">
        <v>15</v>
      </c>
      <c r="P74" t="s">
        <v>16</v>
      </c>
      <c r="Q74" t="s">
        <v>17</v>
      </c>
    </row>
    <row r="75" spans="1:17" ht="12.75">
      <c r="A75" t="s">
        <v>83</v>
      </c>
      <c r="B75">
        <v>4</v>
      </c>
      <c r="C75">
        <v>32</v>
      </c>
      <c r="D75">
        <v>68</v>
      </c>
      <c r="E75">
        <v>47.1</v>
      </c>
      <c r="F75">
        <v>16</v>
      </c>
      <c r="G75">
        <v>22</v>
      </c>
      <c r="H75">
        <v>72.7</v>
      </c>
      <c r="I75">
        <v>9</v>
      </c>
      <c r="J75">
        <v>21</v>
      </c>
      <c r="K75">
        <v>41</v>
      </c>
      <c r="L75">
        <v>18</v>
      </c>
      <c r="M75">
        <v>2.278</v>
      </c>
      <c r="N75">
        <v>2</v>
      </c>
      <c r="O75">
        <v>7</v>
      </c>
      <c r="P75">
        <v>89</v>
      </c>
      <c r="Q75">
        <v>329.1</v>
      </c>
    </row>
    <row r="76" spans="1:17" ht="12.75">
      <c r="A76" t="s">
        <v>84</v>
      </c>
      <c r="B76">
        <v>4</v>
      </c>
      <c r="C76">
        <v>22</v>
      </c>
      <c r="D76">
        <v>37</v>
      </c>
      <c r="E76">
        <v>59.5</v>
      </c>
      <c r="F76">
        <v>15</v>
      </c>
      <c r="G76">
        <v>19</v>
      </c>
      <c r="H76">
        <v>78.9</v>
      </c>
      <c r="I76">
        <v>0</v>
      </c>
      <c r="J76">
        <v>51</v>
      </c>
      <c r="K76">
        <v>7</v>
      </c>
      <c r="L76">
        <v>9</v>
      </c>
      <c r="M76">
        <v>0.778</v>
      </c>
      <c r="N76">
        <v>8</v>
      </c>
      <c r="O76">
        <v>8</v>
      </c>
      <c r="P76">
        <v>59</v>
      </c>
      <c r="Q76">
        <v>254.9</v>
      </c>
    </row>
    <row r="77" spans="1:17" ht="12.75">
      <c r="A77" t="s">
        <v>85</v>
      </c>
      <c r="B77">
        <v>4</v>
      </c>
      <c r="C77">
        <v>30</v>
      </c>
      <c r="D77">
        <v>61</v>
      </c>
      <c r="E77">
        <v>49.2</v>
      </c>
      <c r="F77">
        <v>20</v>
      </c>
      <c r="G77">
        <v>21</v>
      </c>
      <c r="H77">
        <v>95.2</v>
      </c>
      <c r="I77">
        <v>1</v>
      </c>
      <c r="J77">
        <v>26</v>
      </c>
      <c r="K77">
        <v>16</v>
      </c>
      <c r="L77">
        <v>6</v>
      </c>
      <c r="M77">
        <v>2.667</v>
      </c>
      <c r="N77">
        <v>2</v>
      </c>
      <c r="O77">
        <v>2</v>
      </c>
      <c r="P77">
        <v>81</v>
      </c>
      <c r="Q77">
        <v>200.4</v>
      </c>
    </row>
    <row r="78" spans="1:17" ht="12.75">
      <c r="A78" t="s">
        <v>86</v>
      </c>
      <c r="B78">
        <v>3</v>
      </c>
      <c r="C78">
        <v>10</v>
      </c>
      <c r="D78">
        <v>34</v>
      </c>
      <c r="E78">
        <v>29.4</v>
      </c>
      <c r="F78">
        <v>15</v>
      </c>
      <c r="G78">
        <v>19</v>
      </c>
      <c r="H78">
        <v>78.9</v>
      </c>
      <c r="I78">
        <v>1</v>
      </c>
      <c r="J78">
        <v>23</v>
      </c>
      <c r="K78">
        <v>16</v>
      </c>
      <c r="L78">
        <v>10</v>
      </c>
      <c r="M78">
        <v>1.6</v>
      </c>
      <c r="N78">
        <v>2</v>
      </c>
      <c r="O78">
        <v>3</v>
      </c>
      <c r="P78">
        <v>36</v>
      </c>
      <c r="Q78">
        <v>154.2</v>
      </c>
    </row>
    <row r="79" spans="1:17" ht="12.75">
      <c r="A79" t="s">
        <v>87</v>
      </c>
      <c r="B79">
        <v>4</v>
      </c>
      <c r="C79">
        <v>17</v>
      </c>
      <c r="D79">
        <v>34</v>
      </c>
      <c r="E79">
        <v>50</v>
      </c>
      <c r="F79">
        <v>8</v>
      </c>
      <c r="G79">
        <v>9</v>
      </c>
      <c r="H79">
        <v>88.9</v>
      </c>
      <c r="I79">
        <v>0</v>
      </c>
      <c r="J79">
        <v>23</v>
      </c>
      <c r="K79">
        <v>10</v>
      </c>
      <c r="L79">
        <v>9</v>
      </c>
      <c r="M79">
        <v>1.111</v>
      </c>
      <c r="N79">
        <v>2</v>
      </c>
      <c r="O79">
        <v>1</v>
      </c>
      <c r="P79">
        <v>42</v>
      </c>
      <c r="Q79">
        <v>129.3</v>
      </c>
    </row>
    <row r="80" spans="1:17" ht="12.75">
      <c r="A80" t="s">
        <v>88</v>
      </c>
      <c r="B80">
        <v>3</v>
      </c>
      <c r="C80">
        <v>7</v>
      </c>
      <c r="D80">
        <v>18</v>
      </c>
      <c r="E80">
        <v>38.9</v>
      </c>
      <c r="F80">
        <v>0</v>
      </c>
      <c r="G80">
        <v>0</v>
      </c>
      <c r="H80">
        <v>0</v>
      </c>
      <c r="I80">
        <v>3</v>
      </c>
      <c r="J80">
        <v>9</v>
      </c>
      <c r="K80">
        <v>4</v>
      </c>
      <c r="L80">
        <v>2</v>
      </c>
      <c r="M80">
        <v>2</v>
      </c>
      <c r="N80">
        <v>0</v>
      </c>
      <c r="O80">
        <v>5</v>
      </c>
      <c r="P80">
        <v>17</v>
      </c>
      <c r="Q80">
        <v>78.6</v>
      </c>
    </row>
    <row r="81" spans="1:17" ht="12.75">
      <c r="A81" t="s">
        <v>89</v>
      </c>
      <c r="B81">
        <v>3</v>
      </c>
      <c r="C81">
        <v>10</v>
      </c>
      <c r="D81">
        <v>19</v>
      </c>
      <c r="E81">
        <v>52.6</v>
      </c>
      <c r="F81">
        <v>11</v>
      </c>
      <c r="G81">
        <v>14</v>
      </c>
      <c r="H81">
        <v>78.6</v>
      </c>
      <c r="I81">
        <v>0</v>
      </c>
      <c r="J81">
        <v>5</v>
      </c>
      <c r="K81">
        <v>4</v>
      </c>
      <c r="L81">
        <v>2</v>
      </c>
      <c r="M81">
        <v>2</v>
      </c>
      <c r="N81">
        <v>0</v>
      </c>
      <c r="O81">
        <v>1</v>
      </c>
      <c r="P81">
        <v>31</v>
      </c>
      <c r="Q81">
        <v>56.5</v>
      </c>
    </row>
    <row r="82" spans="1:17" ht="12.75">
      <c r="A82" t="s">
        <v>90</v>
      </c>
      <c r="B82">
        <v>2</v>
      </c>
      <c r="C82">
        <v>1</v>
      </c>
      <c r="D82">
        <v>2</v>
      </c>
      <c r="E82">
        <v>50</v>
      </c>
      <c r="F82">
        <v>2</v>
      </c>
      <c r="G82">
        <v>4</v>
      </c>
      <c r="H82">
        <v>50</v>
      </c>
      <c r="I82">
        <v>0</v>
      </c>
      <c r="J82">
        <v>5</v>
      </c>
      <c r="K82">
        <v>1</v>
      </c>
      <c r="L82">
        <v>1</v>
      </c>
      <c r="M82">
        <v>1</v>
      </c>
      <c r="N82">
        <v>2</v>
      </c>
      <c r="O82">
        <v>0</v>
      </c>
      <c r="P82">
        <v>4</v>
      </c>
      <c r="Q82">
        <v>28.6</v>
      </c>
    </row>
    <row r="83" ht="12.75">
      <c r="A83" t="s">
        <v>91</v>
      </c>
    </row>
    <row r="84" spans="1:17" ht="12.75">
      <c r="A84" t="s">
        <v>1</v>
      </c>
      <c r="B84" t="s">
        <v>2</v>
      </c>
      <c r="C84" t="s">
        <v>3</v>
      </c>
      <c r="D84" t="s">
        <v>4</v>
      </c>
      <c r="E84" t="s">
        <v>5</v>
      </c>
      <c r="F84" t="s">
        <v>6</v>
      </c>
      <c r="G84" t="s">
        <v>7</v>
      </c>
      <c r="H84" t="s">
        <v>8</v>
      </c>
      <c r="I84" t="s">
        <v>9</v>
      </c>
      <c r="J84" t="s">
        <v>10</v>
      </c>
      <c r="K84" t="s">
        <v>11</v>
      </c>
      <c r="L84" t="s">
        <v>12</v>
      </c>
      <c r="M84" t="s">
        <v>13</v>
      </c>
      <c r="N84" t="s">
        <v>14</v>
      </c>
      <c r="O84" t="s">
        <v>15</v>
      </c>
      <c r="P84" t="s">
        <v>16</v>
      </c>
      <c r="Q84" t="s">
        <v>17</v>
      </c>
    </row>
    <row r="85" spans="1:17" ht="12.75">
      <c r="A85" t="s">
        <v>92</v>
      </c>
      <c r="B85">
        <v>4</v>
      </c>
      <c r="C85">
        <v>38</v>
      </c>
      <c r="D85">
        <v>76</v>
      </c>
      <c r="E85">
        <v>50</v>
      </c>
      <c r="F85">
        <v>29</v>
      </c>
      <c r="G85">
        <v>35</v>
      </c>
      <c r="H85">
        <v>82.9</v>
      </c>
      <c r="I85">
        <v>12</v>
      </c>
      <c r="J85">
        <v>16</v>
      </c>
      <c r="K85">
        <v>31</v>
      </c>
      <c r="L85">
        <v>19</v>
      </c>
      <c r="M85">
        <v>1.632</v>
      </c>
      <c r="N85">
        <v>0</v>
      </c>
      <c r="O85">
        <v>8</v>
      </c>
      <c r="P85">
        <v>117</v>
      </c>
      <c r="Q85">
        <v>322.4</v>
      </c>
    </row>
    <row r="86" spans="1:17" ht="12.75">
      <c r="A86" t="s">
        <v>93</v>
      </c>
      <c r="B86">
        <v>4</v>
      </c>
      <c r="C86">
        <v>33</v>
      </c>
      <c r="D86">
        <v>70</v>
      </c>
      <c r="E86">
        <v>47.1</v>
      </c>
      <c r="F86">
        <v>35</v>
      </c>
      <c r="G86">
        <v>36</v>
      </c>
      <c r="H86">
        <v>97.2</v>
      </c>
      <c r="I86">
        <v>7</v>
      </c>
      <c r="J86">
        <v>33</v>
      </c>
      <c r="K86">
        <v>15</v>
      </c>
      <c r="L86">
        <v>7</v>
      </c>
      <c r="M86">
        <v>2.143</v>
      </c>
      <c r="N86">
        <v>4</v>
      </c>
      <c r="O86">
        <v>5</v>
      </c>
      <c r="P86">
        <v>108</v>
      </c>
      <c r="Q86">
        <v>286.9</v>
      </c>
    </row>
    <row r="87" spans="1:17" ht="12.75">
      <c r="A87" t="s">
        <v>94</v>
      </c>
      <c r="B87">
        <v>4</v>
      </c>
      <c r="C87">
        <v>30</v>
      </c>
      <c r="D87">
        <v>68</v>
      </c>
      <c r="E87">
        <v>44.1</v>
      </c>
      <c r="F87">
        <v>23</v>
      </c>
      <c r="G87">
        <v>27</v>
      </c>
      <c r="H87">
        <v>85.2</v>
      </c>
      <c r="I87">
        <v>5</v>
      </c>
      <c r="J87">
        <v>21</v>
      </c>
      <c r="K87">
        <v>9</v>
      </c>
      <c r="L87">
        <v>6</v>
      </c>
      <c r="M87">
        <v>1.5</v>
      </c>
      <c r="N87">
        <v>1</v>
      </c>
      <c r="O87">
        <v>4</v>
      </c>
      <c r="P87">
        <v>88</v>
      </c>
      <c r="Q87">
        <v>196.3</v>
      </c>
    </row>
    <row r="88" spans="1:17" ht="12.75">
      <c r="A88" t="s">
        <v>95</v>
      </c>
      <c r="B88">
        <v>4</v>
      </c>
      <c r="C88">
        <v>14</v>
      </c>
      <c r="D88">
        <v>39</v>
      </c>
      <c r="E88">
        <v>35.9</v>
      </c>
      <c r="F88">
        <v>5</v>
      </c>
      <c r="G88">
        <v>6</v>
      </c>
      <c r="H88">
        <v>83.3</v>
      </c>
      <c r="I88">
        <v>3</v>
      </c>
      <c r="J88">
        <v>10</v>
      </c>
      <c r="K88">
        <v>22</v>
      </c>
      <c r="L88">
        <v>7</v>
      </c>
      <c r="M88">
        <v>3.143</v>
      </c>
      <c r="N88">
        <v>0</v>
      </c>
      <c r="O88">
        <v>4</v>
      </c>
      <c r="P88">
        <v>36</v>
      </c>
      <c r="Q88">
        <v>149.3</v>
      </c>
    </row>
    <row r="89" spans="1:17" ht="12.75">
      <c r="A89" t="s">
        <v>96</v>
      </c>
      <c r="B89">
        <v>4</v>
      </c>
      <c r="C89">
        <v>6</v>
      </c>
      <c r="D89">
        <v>25</v>
      </c>
      <c r="E89">
        <v>24</v>
      </c>
      <c r="F89">
        <v>7</v>
      </c>
      <c r="G89">
        <v>8</v>
      </c>
      <c r="H89">
        <v>87.5</v>
      </c>
      <c r="I89">
        <v>0</v>
      </c>
      <c r="J89">
        <v>1</v>
      </c>
      <c r="K89">
        <v>17</v>
      </c>
      <c r="L89">
        <v>2</v>
      </c>
      <c r="M89">
        <v>8.5</v>
      </c>
      <c r="N89">
        <v>0</v>
      </c>
      <c r="O89">
        <v>2</v>
      </c>
      <c r="P89">
        <v>19</v>
      </c>
      <c r="Q89">
        <v>81</v>
      </c>
    </row>
    <row r="90" spans="1:17" ht="12.75">
      <c r="A90" t="s">
        <v>97</v>
      </c>
      <c r="B90">
        <v>3</v>
      </c>
      <c r="C90">
        <v>7</v>
      </c>
      <c r="D90">
        <v>14</v>
      </c>
      <c r="E90">
        <v>50</v>
      </c>
      <c r="F90">
        <v>9</v>
      </c>
      <c r="G90">
        <v>16</v>
      </c>
      <c r="H90">
        <v>56.2</v>
      </c>
      <c r="I90">
        <v>0</v>
      </c>
      <c r="J90">
        <v>17</v>
      </c>
      <c r="K90">
        <v>1</v>
      </c>
      <c r="L90">
        <v>2</v>
      </c>
      <c r="M90">
        <v>0.5</v>
      </c>
      <c r="N90">
        <v>1</v>
      </c>
      <c r="O90">
        <v>1</v>
      </c>
      <c r="P90">
        <v>23</v>
      </c>
      <c r="Q90">
        <v>66.3</v>
      </c>
    </row>
    <row r="91" spans="1:17" ht="12.75">
      <c r="A91" t="s">
        <v>98</v>
      </c>
      <c r="B91">
        <v>1</v>
      </c>
      <c r="C91">
        <v>3</v>
      </c>
      <c r="D91">
        <v>10</v>
      </c>
      <c r="E91">
        <v>30</v>
      </c>
      <c r="F91">
        <v>0</v>
      </c>
      <c r="G91">
        <v>0</v>
      </c>
      <c r="H91">
        <v>0</v>
      </c>
      <c r="I91">
        <v>1</v>
      </c>
      <c r="J91">
        <v>2</v>
      </c>
      <c r="K91">
        <v>0</v>
      </c>
      <c r="L91">
        <v>0</v>
      </c>
      <c r="M91">
        <v>0</v>
      </c>
      <c r="N91">
        <v>0</v>
      </c>
      <c r="O91">
        <v>1</v>
      </c>
      <c r="P91">
        <v>7</v>
      </c>
      <c r="Q91">
        <v>18.9</v>
      </c>
    </row>
    <row r="92" spans="1:17" ht="12.75">
      <c r="A92" t="s">
        <v>99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</row>
    <row r="93" spans="1:17" ht="12.75">
      <c r="A93" t="s">
        <v>100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</row>
    <row r="94" ht="12.75">
      <c r="A94" t="s">
        <v>101</v>
      </c>
    </row>
    <row r="95" spans="1:17" ht="12.75">
      <c r="A95" t="s">
        <v>1</v>
      </c>
      <c r="B95" t="s">
        <v>2</v>
      </c>
      <c r="C95" t="s">
        <v>3</v>
      </c>
      <c r="D95" t="s">
        <v>4</v>
      </c>
      <c r="E95" t="s">
        <v>5</v>
      </c>
      <c r="F95" t="s">
        <v>6</v>
      </c>
      <c r="G95" t="s">
        <v>7</v>
      </c>
      <c r="H95" t="s">
        <v>8</v>
      </c>
      <c r="I95" t="s">
        <v>9</v>
      </c>
      <c r="J95" t="s">
        <v>10</v>
      </c>
      <c r="K95" t="s">
        <v>11</v>
      </c>
      <c r="L95" t="s">
        <v>12</v>
      </c>
      <c r="M95" t="s">
        <v>13</v>
      </c>
      <c r="N95" t="s">
        <v>14</v>
      </c>
      <c r="O95" t="s">
        <v>15</v>
      </c>
      <c r="P95" t="s">
        <v>16</v>
      </c>
      <c r="Q95" t="s">
        <v>17</v>
      </c>
    </row>
    <row r="96" spans="1:17" ht="12.75">
      <c r="A96" t="s">
        <v>102</v>
      </c>
      <c r="B96">
        <v>4</v>
      </c>
      <c r="C96">
        <v>31</v>
      </c>
      <c r="D96">
        <v>62</v>
      </c>
      <c r="E96">
        <v>50</v>
      </c>
      <c r="F96">
        <v>3</v>
      </c>
      <c r="G96">
        <v>4</v>
      </c>
      <c r="H96">
        <v>75</v>
      </c>
      <c r="I96">
        <v>12</v>
      </c>
      <c r="J96">
        <v>17</v>
      </c>
      <c r="K96">
        <v>11</v>
      </c>
      <c r="L96">
        <v>7</v>
      </c>
      <c r="M96">
        <v>1.571</v>
      </c>
      <c r="N96">
        <v>0</v>
      </c>
      <c r="O96">
        <v>5</v>
      </c>
      <c r="P96">
        <v>77</v>
      </c>
      <c r="Q96">
        <v>210</v>
      </c>
    </row>
    <row r="97" spans="1:17" ht="12.75">
      <c r="A97" t="s">
        <v>103</v>
      </c>
      <c r="B97">
        <v>4</v>
      </c>
      <c r="C97">
        <v>26</v>
      </c>
      <c r="D97">
        <v>52</v>
      </c>
      <c r="E97">
        <v>50</v>
      </c>
      <c r="F97">
        <v>13</v>
      </c>
      <c r="G97">
        <v>18</v>
      </c>
      <c r="H97">
        <v>72.2</v>
      </c>
      <c r="I97">
        <v>0</v>
      </c>
      <c r="J97">
        <v>25</v>
      </c>
      <c r="K97">
        <v>9</v>
      </c>
      <c r="L97">
        <v>8</v>
      </c>
      <c r="M97">
        <v>1.125</v>
      </c>
      <c r="N97">
        <v>6</v>
      </c>
      <c r="O97">
        <v>4</v>
      </c>
      <c r="P97">
        <v>65</v>
      </c>
      <c r="Q97">
        <v>192.3</v>
      </c>
    </row>
    <row r="98" spans="1:17" ht="12.75">
      <c r="A98" t="s">
        <v>104</v>
      </c>
      <c r="B98">
        <v>4</v>
      </c>
      <c r="C98">
        <v>13</v>
      </c>
      <c r="D98">
        <v>33</v>
      </c>
      <c r="E98">
        <v>39.4</v>
      </c>
      <c r="F98">
        <v>2</v>
      </c>
      <c r="G98">
        <v>2</v>
      </c>
      <c r="H98">
        <v>100</v>
      </c>
      <c r="I98">
        <v>9</v>
      </c>
      <c r="J98">
        <v>30</v>
      </c>
      <c r="K98">
        <v>7</v>
      </c>
      <c r="L98">
        <v>4</v>
      </c>
      <c r="M98">
        <v>1.75</v>
      </c>
      <c r="N98">
        <v>3</v>
      </c>
      <c r="O98">
        <v>2</v>
      </c>
      <c r="P98">
        <v>37</v>
      </c>
      <c r="Q98">
        <v>173.8</v>
      </c>
    </row>
    <row r="99" spans="1:17" ht="12.75">
      <c r="A99" t="s">
        <v>105</v>
      </c>
      <c r="B99">
        <v>4</v>
      </c>
      <c r="C99">
        <v>25</v>
      </c>
      <c r="D99">
        <v>51</v>
      </c>
      <c r="E99">
        <v>49</v>
      </c>
      <c r="F99">
        <v>11</v>
      </c>
      <c r="G99">
        <v>18</v>
      </c>
      <c r="H99">
        <v>61.1</v>
      </c>
      <c r="I99">
        <v>8</v>
      </c>
      <c r="J99">
        <v>10</v>
      </c>
      <c r="K99">
        <v>12</v>
      </c>
      <c r="L99">
        <v>11</v>
      </c>
      <c r="M99">
        <v>1.091</v>
      </c>
      <c r="N99">
        <v>0</v>
      </c>
      <c r="O99">
        <v>4</v>
      </c>
      <c r="P99">
        <v>69</v>
      </c>
      <c r="Q99">
        <v>172.8</v>
      </c>
    </row>
    <row r="100" spans="1:17" ht="12.75">
      <c r="A100" t="s">
        <v>106</v>
      </c>
      <c r="B100">
        <v>4</v>
      </c>
      <c r="C100">
        <v>18</v>
      </c>
      <c r="D100">
        <v>42</v>
      </c>
      <c r="E100">
        <v>42.9</v>
      </c>
      <c r="F100">
        <v>13</v>
      </c>
      <c r="G100">
        <v>16</v>
      </c>
      <c r="H100">
        <v>81.2</v>
      </c>
      <c r="I100">
        <v>3</v>
      </c>
      <c r="J100">
        <v>18</v>
      </c>
      <c r="K100">
        <v>21</v>
      </c>
      <c r="L100">
        <v>7</v>
      </c>
      <c r="M100">
        <v>3</v>
      </c>
      <c r="N100">
        <v>0</v>
      </c>
      <c r="O100">
        <v>3</v>
      </c>
      <c r="P100">
        <v>52</v>
      </c>
      <c r="Q100">
        <v>171.8</v>
      </c>
    </row>
    <row r="101" spans="1:17" ht="12.75">
      <c r="A101" t="s">
        <v>107</v>
      </c>
      <c r="B101">
        <v>3</v>
      </c>
      <c r="C101">
        <v>14</v>
      </c>
      <c r="D101">
        <v>31</v>
      </c>
      <c r="E101">
        <v>45.2</v>
      </c>
      <c r="F101">
        <v>4</v>
      </c>
      <c r="G101">
        <v>6</v>
      </c>
      <c r="H101">
        <v>66.7</v>
      </c>
      <c r="I101">
        <v>4</v>
      </c>
      <c r="J101">
        <v>23</v>
      </c>
      <c r="K101">
        <v>3</v>
      </c>
      <c r="L101">
        <v>6</v>
      </c>
      <c r="M101">
        <v>0.5</v>
      </c>
      <c r="N101">
        <v>7</v>
      </c>
      <c r="O101">
        <v>1</v>
      </c>
      <c r="P101">
        <v>36</v>
      </c>
      <c r="Q101">
        <v>150.6</v>
      </c>
    </row>
    <row r="102" spans="1:17" ht="12.75">
      <c r="A102" t="s">
        <v>108</v>
      </c>
      <c r="B102">
        <v>3</v>
      </c>
      <c r="C102">
        <v>6</v>
      </c>
      <c r="D102">
        <v>21</v>
      </c>
      <c r="E102">
        <v>28.6</v>
      </c>
      <c r="F102">
        <v>3</v>
      </c>
      <c r="G102">
        <v>3</v>
      </c>
      <c r="H102">
        <v>100</v>
      </c>
      <c r="I102">
        <v>0</v>
      </c>
      <c r="J102">
        <v>12</v>
      </c>
      <c r="K102">
        <v>20</v>
      </c>
      <c r="L102">
        <v>4</v>
      </c>
      <c r="M102">
        <v>5</v>
      </c>
      <c r="N102">
        <v>0</v>
      </c>
      <c r="O102">
        <v>1</v>
      </c>
      <c r="P102">
        <v>15</v>
      </c>
      <c r="Q102">
        <v>100.2</v>
      </c>
    </row>
    <row r="103" spans="1:17" ht="12.75">
      <c r="A103" t="s">
        <v>109</v>
      </c>
      <c r="B103">
        <v>2</v>
      </c>
      <c r="C103">
        <v>7</v>
      </c>
      <c r="D103">
        <v>17</v>
      </c>
      <c r="E103">
        <v>41.2</v>
      </c>
      <c r="F103">
        <v>1</v>
      </c>
      <c r="G103">
        <v>3</v>
      </c>
      <c r="H103">
        <v>33.3</v>
      </c>
      <c r="I103">
        <v>0</v>
      </c>
      <c r="J103">
        <v>3</v>
      </c>
      <c r="K103">
        <v>7</v>
      </c>
      <c r="L103">
        <v>2</v>
      </c>
      <c r="M103">
        <v>3.5</v>
      </c>
      <c r="N103">
        <v>0</v>
      </c>
      <c r="O103">
        <v>1</v>
      </c>
      <c r="P103">
        <v>15</v>
      </c>
      <c r="Q103">
        <v>45.8</v>
      </c>
    </row>
    <row r="104" spans="1:17" ht="12.75">
      <c r="A104" t="s">
        <v>110</v>
      </c>
      <c r="B104">
        <v>2</v>
      </c>
      <c r="C104">
        <v>2</v>
      </c>
      <c r="D104">
        <v>12</v>
      </c>
      <c r="E104">
        <v>16.7</v>
      </c>
      <c r="F104">
        <v>2</v>
      </c>
      <c r="G104">
        <v>3</v>
      </c>
      <c r="H104">
        <v>66.7</v>
      </c>
      <c r="I104">
        <v>1</v>
      </c>
      <c r="J104">
        <v>5</v>
      </c>
      <c r="K104">
        <v>2</v>
      </c>
      <c r="L104">
        <v>2</v>
      </c>
      <c r="M104">
        <v>1</v>
      </c>
      <c r="N104">
        <v>1</v>
      </c>
      <c r="O104">
        <v>0</v>
      </c>
      <c r="P104">
        <v>7</v>
      </c>
      <c r="Q104">
        <v>32.2</v>
      </c>
    </row>
    <row r="105" ht="12.75">
      <c r="A105" t="s">
        <v>111</v>
      </c>
    </row>
    <row r="106" spans="1:17" ht="12.75">
      <c r="A106" t="s">
        <v>1</v>
      </c>
      <c r="B106" t="s">
        <v>2</v>
      </c>
      <c r="C106" t="s">
        <v>3</v>
      </c>
      <c r="D106" t="s">
        <v>4</v>
      </c>
      <c r="E106" t="s">
        <v>5</v>
      </c>
      <c r="F106" t="s">
        <v>6</v>
      </c>
      <c r="G106" t="s">
        <v>7</v>
      </c>
      <c r="H106" t="s">
        <v>8</v>
      </c>
      <c r="I106" t="s">
        <v>9</v>
      </c>
      <c r="J106" t="s">
        <v>10</v>
      </c>
      <c r="K106" t="s">
        <v>11</v>
      </c>
      <c r="L106" t="s">
        <v>12</v>
      </c>
      <c r="M106" t="s">
        <v>13</v>
      </c>
      <c r="N106" t="s">
        <v>14</v>
      </c>
      <c r="O106" t="s">
        <v>15</v>
      </c>
      <c r="P106" t="s">
        <v>16</v>
      </c>
      <c r="Q106" t="s">
        <v>17</v>
      </c>
    </row>
    <row r="107" spans="1:17" ht="12.75">
      <c r="A107" t="s">
        <v>112</v>
      </c>
      <c r="B107">
        <v>4</v>
      </c>
      <c r="C107">
        <v>22</v>
      </c>
      <c r="D107">
        <v>40</v>
      </c>
      <c r="E107">
        <v>55</v>
      </c>
      <c r="F107">
        <v>27</v>
      </c>
      <c r="G107">
        <v>30</v>
      </c>
      <c r="H107">
        <v>90</v>
      </c>
      <c r="I107">
        <v>1</v>
      </c>
      <c r="J107">
        <v>23</v>
      </c>
      <c r="K107">
        <v>8</v>
      </c>
      <c r="L107">
        <v>9</v>
      </c>
      <c r="M107">
        <v>0.889</v>
      </c>
      <c r="N107">
        <v>1</v>
      </c>
      <c r="O107">
        <v>6</v>
      </c>
      <c r="P107">
        <v>72</v>
      </c>
      <c r="Q107">
        <v>173.3</v>
      </c>
    </row>
    <row r="108" spans="1:17" ht="12.75">
      <c r="A108" t="s">
        <v>113</v>
      </c>
      <c r="B108">
        <v>4</v>
      </c>
      <c r="C108">
        <v>6</v>
      </c>
      <c r="D108">
        <v>20</v>
      </c>
      <c r="E108">
        <v>30</v>
      </c>
      <c r="F108">
        <v>13</v>
      </c>
      <c r="G108">
        <v>26</v>
      </c>
      <c r="H108">
        <v>50</v>
      </c>
      <c r="I108">
        <v>0</v>
      </c>
      <c r="J108">
        <v>41</v>
      </c>
      <c r="K108">
        <v>6</v>
      </c>
      <c r="L108">
        <v>4</v>
      </c>
      <c r="M108">
        <v>1.5</v>
      </c>
      <c r="N108">
        <v>0</v>
      </c>
      <c r="O108">
        <v>7</v>
      </c>
      <c r="P108">
        <v>25</v>
      </c>
      <c r="Q108">
        <v>144.2</v>
      </c>
    </row>
    <row r="109" spans="1:17" ht="12.75">
      <c r="A109" t="s">
        <v>114</v>
      </c>
      <c r="B109">
        <v>4</v>
      </c>
      <c r="C109">
        <v>18</v>
      </c>
      <c r="D109">
        <v>34</v>
      </c>
      <c r="E109">
        <v>52.9</v>
      </c>
      <c r="F109">
        <v>11</v>
      </c>
      <c r="G109">
        <v>12</v>
      </c>
      <c r="H109">
        <v>91.7</v>
      </c>
      <c r="I109">
        <v>0</v>
      </c>
      <c r="J109">
        <v>32</v>
      </c>
      <c r="K109">
        <v>4</v>
      </c>
      <c r="L109">
        <v>4</v>
      </c>
      <c r="M109">
        <v>1</v>
      </c>
      <c r="N109">
        <v>3</v>
      </c>
      <c r="O109">
        <v>1</v>
      </c>
      <c r="P109">
        <v>47</v>
      </c>
      <c r="Q109">
        <v>138.1</v>
      </c>
    </row>
    <row r="110" spans="1:17" ht="12.75">
      <c r="A110" t="s">
        <v>115</v>
      </c>
      <c r="B110">
        <v>4</v>
      </c>
      <c r="C110">
        <v>5</v>
      </c>
      <c r="D110">
        <v>20</v>
      </c>
      <c r="E110">
        <v>25</v>
      </c>
      <c r="F110">
        <v>8</v>
      </c>
      <c r="G110">
        <v>10</v>
      </c>
      <c r="H110">
        <v>80</v>
      </c>
      <c r="I110">
        <v>1</v>
      </c>
      <c r="J110">
        <v>10</v>
      </c>
      <c r="K110">
        <v>12</v>
      </c>
      <c r="L110">
        <v>3</v>
      </c>
      <c r="M110">
        <v>4</v>
      </c>
      <c r="N110">
        <v>1</v>
      </c>
      <c r="O110">
        <v>2</v>
      </c>
      <c r="P110">
        <v>19</v>
      </c>
      <c r="Q110">
        <v>91.8</v>
      </c>
    </row>
    <row r="111" spans="1:17" ht="12.75">
      <c r="A111" t="s">
        <v>116</v>
      </c>
      <c r="B111">
        <v>3</v>
      </c>
      <c r="C111">
        <v>8</v>
      </c>
      <c r="D111">
        <v>19</v>
      </c>
      <c r="E111">
        <v>42.1</v>
      </c>
      <c r="F111">
        <v>4</v>
      </c>
      <c r="G111">
        <v>9</v>
      </c>
      <c r="H111">
        <v>44.4</v>
      </c>
      <c r="I111">
        <v>0</v>
      </c>
      <c r="J111">
        <v>18</v>
      </c>
      <c r="K111">
        <v>2</v>
      </c>
      <c r="L111">
        <v>5</v>
      </c>
      <c r="M111">
        <v>0.4</v>
      </c>
      <c r="N111">
        <v>3</v>
      </c>
      <c r="O111">
        <v>2</v>
      </c>
      <c r="P111">
        <v>20</v>
      </c>
      <c r="Q111">
        <v>85.3</v>
      </c>
    </row>
    <row r="112" spans="1:17" ht="12.75">
      <c r="A112" t="s">
        <v>117</v>
      </c>
      <c r="B112">
        <v>3</v>
      </c>
      <c r="C112">
        <v>9</v>
      </c>
      <c r="D112">
        <v>26</v>
      </c>
      <c r="E112">
        <v>34.6</v>
      </c>
      <c r="F112">
        <v>6</v>
      </c>
      <c r="G112">
        <v>7</v>
      </c>
      <c r="H112">
        <v>85.7</v>
      </c>
      <c r="I112">
        <v>5</v>
      </c>
      <c r="J112">
        <v>13</v>
      </c>
      <c r="K112">
        <v>4</v>
      </c>
      <c r="L112">
        <v>4</v>
      </c>
      <c r="M112">
        <v>1</v>
      </c>
      <c r="N112">
        <v>0</v>
      </c>
      <c r="O112">
        <v>0</v>
      </c>
      <c r="P112">
        <v>29</v>
      </c>
      <c r="Q112">
        <v>83.6</v>
      </c>
    </row>
    <row r="113" spans="1:17" ht="12.75">
      <c r="A113" t="s">
        <v>118</v>
      </c>
      <c r="B113">
        <v>2</v>
      </c>
      <c r="C113">
        <v>9</v>
      </c>
      <c r="D113">
        <v>21</v>
      </c>
      <c r="E113">
        <v>42.9</v>
      </c>
      <c r="F113">
        <v>4</v>
      </c>
      <c r="G113">
        <v>9</v>
      </c>
      <c r="H113">
        <v>44.4</v>
      </c>
      <c r="I113">
        <v>0</v>
      </c>
      <c r="J113">
        <v>6</v>
      </c>
      <c r="K113">
        <v>3</v>
      </c>
      <c r="L113">
        <v>5</v>
      </c>
      <c r="M113">
        <v>0.6</v>
      </c>
      <c r="N113">
        <v>2</v>
      </c>
      <c r="O113">
        <v>1</v>
      </c>
      <c r="P113">
        <v>22</v>
      </c>
      <c r="Q113">
        <v>59.1</v>
      </c>
    </row>
    <row r="114" spans="1:17" ht="12.75">
      <c r="A114" t="s">
        <v>119</v>
      </c>
      <c r="B114">
        <v>4</v>
      </c>
      <c r="C114">
        <v>2</v>
      </c>
      <c r="D114">
        <v>7</v>
      </c>
      <c r="E114">
        <v>28.6</v>
      </c>
      <c r="F114">
        <v>0</v>
      </c>
      <c r="G114">
        <v>0</v>
      </c>
      <c r="H114">
        <v>0</v>
      </c>
      <c r="I114">
        <v>1</v>
      </c>
      <c r="J114">
        <v>1</v>
      </c>
      <c r="K114">
        <v>3</v>
      </c>
      <c r="L114">
        <v>4</v>
      </c>
      <c r="M114">
        <v>0.75</v>
      </c>
      <c r="N114">
        <v>0</v>
      </c>
      <c r="O114">
        <v>2</v>
      </c>
      <c r="P114">
        <v>5</v>
      </c>
      <c r="Q114">
        <v>28.6</v>
      </c>
    </row>
    <row r="115" ht="12.75">
      <c r="A115" t="s">
        <v>120</v>
      </c>
    </row>
    <row r="116" spans="1:17" ht="12.75">
      <c r="A116" t="s">
        <v>1</v>
      </c>
      <c r="B116" t="s">
        <v>2</v>
      </c>
      <c r="C116" t="s">
        <v>3</v>
      </c>
      <c r="D116" t="s">
        <v>4</v>
      </c>
      <c r="E116" t="s">
        <v>5</v>
      </c>
      <c r="F116" t="s">
        <v>6</v>
      </c>
      <c r="G116" t="s">
        <v>7</v>
      </c>
      <c r="H116" t="s">
        <v>8</v>
      </c>
      <c r="I116" t="s">
        <v>9</v>
      </c>
      <c r="J116" t="s">
        <v>10</v>
      </c>
      <c r="K116" t="s">
        <v>11</v>
      </c>
      <c r="L116" t="s">
        <v>12</v>
      </c>
      <c r="M116" t="s">
        <v>13</v>
      </c>
      <c r="N116" t="s">
        <v>14</v>
      </c>
      <c r="O116" t="s">
        <v>15</v>
      </c>
      <c r="P116" t="s">
        <v>16</v>
      </c>
      <c r="Q116" t="s">
        <v>17</v>
      </c>
    </row>
    <row r="117" spans="1:17" ht="12.75">
      <c r="A117" t="s">
        <v>121</v>
      </c>
      <c r="B117">
        <v>4</v>
      </c>
      <c r="C117">
        <v>38</v>
      </c>
      <c r="D117">
        <v>68</v>
      </c>
      <c r="E117">
        <v>55.9</v>
      </c>
      <c r="F117">
        <v>33</v>
      </c>
      <c r="G117">
        <v>36</v>
      </c>
      <c r="H117">
        <v>91.7</v>
      </c>
      <c r="I117">
        <v>8</v>
      </c>
      <c r="J117">
        <v>21</v>
      </c>
      <c r="K117">
        <v>12</v>
      </c>
      <c r="L117">
        <v>17</v>
      </c>
      <c r="M117">
        <v>0.706</v>
      </c>
      <c r="N117">
        <v>0</v>
      </c>
      <c r="O117">
        <v>6</v>
      </c>
      <c r="P117">
        <v>117</v>
      </c>
      <c r="Q117">
        <v>249</v>
      </c>
    </row>
    <row r="118" spans="1:17" ht="12.75">
      <c r="A118" t="s">
        <v>122</v>
      </c>
      <c r="B118">
        <v>4</v>
      </c>
      <c r="C118">
        <v>11</v>
      </c>
      <c r="D118">
        <v>16</v>
      </c>
      <c r="E118">
        <v>68.8</v>
      </c>
      <c r="F118">
        <v>3</v>
      </c>
      <c r="G118">
        <v>8</v>
      </c>
      <c r="H118">
        <v>37.5</v>
      </c>
      <c r="I118">
        <v>0</v>
      </c>
      <c r="J118">
        <v>42</v>
      </c>
      <c r="K118">
        <v>5</v>
      </c>
      <c r="L118">
        <v>12</v>
      </c>
      <c r="M118">
        <v>0.417</v>
      </c>
      <c r="N118">
        <v>14</v>
      </c>
      <c r="O118">
        <v>2</v>
      </c>
      <c r="P118">
        <v>25</v>
      </c>
      <c r="Q118">
        <v>211.7</v>
      </c>
    </row>
    <row r="119" spans="1:17" ht="12.75">
      <c r="A119" t="s">
        <v>123</v>
      </c>
      <c r="B119">
        <v>4</v>
      </c>
      <c r="C119">
        <v>19</v>
      </c>
      <c r="D119">
        <v>43</v>
      </c>
      <c r="E119">
        <v>44.2</v>
      </c>
      <c r="F119">
        <v>14</v>
      </c>
      <c r="G119">
        <v>20</v>
      </c>
      <c r="H119">
        <v>70</v>
      </c>
      <c r="I119">
        <v>1</v>
      </c>
      <c r="J119">
        <v>51</v>
      </c>
      <c r="K119">
        <v>5</v>
      </c>
      <c r="L119">
        <v>6</v>
      </c>
      <c r="M119">
        <v>0.833</v>
      </c>
      <c r="N119">
        <v>4</v>
      </c>
      <c r="O119">
        <v>3</v>
      </c>
      <c r="P119">
        <v>53</v>
      </c>
      <c r="Q119">
        <v>198.9</v>
      </c>
    </row>
    <row r="120" spans="1:17" ht="12.75">
      <c r="A120" t="s">
        <v>124</v>
      </c>
      <c r="B120">
        <v>4</v>
      </c>
      <c r="C120">
        <v>20</v>
      </c>
      <c r="D120">
        <v>42</v>
      </c>
      <c r="E120">
        <v>47.6</v>
      </c>
      <c r="F120">
        <v>1</v>
      </c>
      <c r="G120">
        <v>2</v>
      </c>
      <c r="H120">
        <v>50</v>
      </c>
      <c r="I120">
        <v>6</v>
      </c>
      <c r="J120">
        <v>15</v>
      </c>
      <c r="K120">
        <v>20</v>
      </c>
      <c r="L120">
        <v>10</v>
      </c>
      <c r="M120">
        <v>2</v>
      </c>
      <c r="N120">
        <v>0</v>
      </c>
      <c r="O120">
        <v>7</v>
      </c>
      <c r="P120">
        <v>47</v>
      </c>
      <c r="Q120">
        <v>188.1</v>
      </c>
    </row>
    <row r="121" spans="1:17" ht="12.75">
      <c r="A121" t="s">
        <v>125</v>
      </c>
      <c r="B121">
        <v>3</v>
      </c>
      <c r="C121">
        <v>24</v>
      </c>
      <c r="D121">
        <v>39</v>
      </c>
      <c r="E121">
        <v>61.5</v>
      </c>
      <c r="F121">
        <v>2</v>
      </c>
      <c r="G121">
        <v>2</v>
      </c>
      <c r="H121">
        <v>100</v>
      </c>
      <c r="I121">
        <v>13</v>
      </c>
      <c r="J121">
        <v>9</v>
      </c>
      <c r="K121">
        <v>16</v>
      </c>
      <c r="L121">
        <v>3</v>
      </c>
      <c r="M121">
        <v>5.333</v>
      </c>
      <c r="N121">
        <v>0</v>
      </c>
      <c r="O121">
        <v>2</v>
      </c>
      <c r="P121">
        <v>63</v>
      </c>
      <c r="Q121">
        <v>187.8</v>
      </c>
    </row>
    <row r="122" spans="1:17" ht="12.75">
      <c r="A122" t="s">
        <v>126</v>
      </c>
      <c r="B122">
        <v>3</v>
      </c>
      <c r="C122">
        <v>28</v>
      </c>
      <c r="D122">
        <v>45</v>
      </c>
      <c r="E122">
        <v>62.2</v>
      </c>
      <c r="F122">
        <v>7</v>
      </c>
      <c r="G122">
        <v>8</v>
      </c>
      <c r="H122">
        <v>87.5</v>
      </c>
      <c r="I122">
        <v>0</v>
      </c>
      <c r="J122">
        <v>23</v>
      </c>
      <c r="K122">
        <v>1</v>
      </c>
      <c r="L122">
        <v>8</v>
      </c>
      <c r="M122">
        <v>0.125</v>
      </c>
      <c r="N122">
        <v>7</v>
      </c>
      <c r="O122">
        <v>2</v>
      </c>
      <c r="P122">
        <v>63</v>
      </c>
      <c r="Q122">
        <v>160.4</v>
      </c>
    </row>
    <row r="123" spans="1:17" ht="12.75">
      <c r="A123" t="s">
        <v>127</v>
      </c>
      <c r="B123">
        <v>4</v>
      </c>
      <c r="C123">
        <v>10</v>
      </c>
      <c r="D123">
        <v>28</v>
      </c>
      <c r="E123">
        <v>35.7</v>
      </c>
      <c r="F123">
        <v>0</v>
      </c>
      <c r="G123">
        <v>0</v>
      </c>
      <c r="H123">
        <v>0</v>
      </c>
      <c r="I123">
        <v>5</v>
      </c>
      <c r="J123">
        <v>21</v>
      </c>
      <c r="K123">
        <v>7</v>
      </c>
      <c r="L123">
        <v>3</v>
      </c>
      <c r="M123">
        <v>2.333</v>
      </c>
      <c r="N123">
        <v>2</v>
      </c>
      <c r="O123">
        <v>6</v>
      </c>
      <c r="P123">
        <v>25</v>
      </c>
      <c r="Q123">
        <v>141.5</v>
      </c>
    </row>
    <row r="124" spans="1:17" ht="12.75">
      <c r="A124" t="s">
        <v>128</v>
      </c>
      <c r="B124">
        <v>3</v>
      </c>
      <c r="C124">
        <v>10</v>
      </c>
      <c r="D124">
        <v>19</v>
      </c>
      <c r="E124">
        <v>52.6</v>
      </c>
      <c r="F124">
        <v>3</v>
      </c>
      <c r="G124">
        <v>7</v>
      </c>
      <c r="H124">
        <v>42.9</v>
      </c>
      <c r="I124">
        <v>2</v>
      </c>
      <c r="J124">
        <v>25</v>
      </c>
      <c r="K124">
        <v>3</v>
      </c>
      <c r="L124">
        <v>3</v>
      </c>
      <c r="M124">
        <v>1</v>
      </c>
      <c r="N124">
        <v>3</v>
      </c>
      <c r="O124">
        <v>1</v>
      </c>
      <c r="P124">
        <v>25</v>
      </c>
      <c r="Q124">
        <v>108.8</v>
      </c>
    </row>
    <row r="125" spans="1:17" ht="12.75">
      <c r="A125" t="s">
        <v>129</v>
      </c>
      <c r="B125">
        <v>2</v>
      </c>
      <c r="C125">
        <v>12</v>
      </c>
      <c r="D125">
        <v>20</v>
      </c>
      <c r="E125">
        <v>60</v>
      </c>
      <c r="F125">
        <v>8</v>
      </c>
      <c r="G125">
        <v>10</v>
      </c>
      <c r="H125">
        <v>80</v>
      </c>
      <c r="I125">
        <v>0</v>
      </c>
      <c r="J125">
        <v>18</v>
      </c>
      <c r="K125">
        <v>2</v>
      </c>
      <c r="L125">
        <v>8</v>
      </c>
      <c r="M125">
        <v>0.25</v>
      </c>
      <c r="N125">
        <v>1</v>
      </c>
      <c r="O125">
        <v>0</v>
      </c>
      <c r="P125">
        <v>32</v>
      </c>
      <c r="Q125">
        <v>75.7</v>
      </c>
    </row>
    <row r="126" ht="12.75">
      <c r="A126" t="s">
        <v>130</v>
      </c>
    </row>
    <row r="127" spans="1:17" ht="12.75">
      <c r="A127" t="s">
        <v>1</v>
      </c>
      <c r="B127" t="s">
        <v>2</v>
      </c>
      <c r="C127" t="s">
        <v>3</v>
      </c>
      <c r="D127" t="s">
        <v>4</v>
      </c>
      <c r="E127" t="s">
        <v>5</v>
      </c>
      <c r="F127" t="s">
        <v>6</v>
      </c>
      <c r="G127" t="s">
        <v>7</v>
      </c>
      <c r="H127" t="s">
        <v>8</v>
      </c>
      <c r="I127" t="s">
        <v>9</v>
      </c>
      <c r="J127" t="s">
        <v>10</v>
      </c>
      <c r="K127" t="s">
        <v>11</v>
      </c>
      <c r="L127" t="s">
        <v>12</v>
      </c>
      <c r="M127" t="s">
        <v>13</v>
      </c>
      <c r="N127" t="s">
        <v>14</v>
      </c>
      <c r="O127" t="s">
        <v>15</v>
      </c>
      <c r="P127" t="s">
        <v>16</v>
      </c>
      <c r="Q127" t="s">
        <v>17</v>
      </c>
    </row>
    <row r="128" spans="1:17" ht="12.75">
      <c r="A128" t="s">
        <v>131</v>
      </c>
      <c r="B128">
        <v>4</v>
      </c>
      <c r="C128">
        <v>23</v>
      </c>
      <c r="D128">
        <v>52</v>
      </c>
      <c r="E128">
        <v>44.2</v>
      </c>
      <c r="F128">
        <v>7</v>
      </c>
      <c r="G128">
        <v>11</v>
      </c>
      <c r="H128">
        <v>63.6</v>
      </c>
      <c r="I128">
        <v>6</v>
      </c>
      <c r="J128">
        <v>28</v>
      </c>
      <c r="K128">
        <v>29</v>
      </c>
      <c r="L128">
        <v>9</v>
      </c>
      <c r="M128">
        <v>3.222</v>
      </c>
      <c r="N128">
        <v>0</v>
      </c>
      <c r="O128">
        <v>4</v>
      </c>
      <c r="P128">
        <v>59</v>
      </c>
      <c r="Q128">
        <v>236.2</v>
      </c>
    </row>
    <row r="129" spans="1:17" ht="12.75">
      <c r="A129" t="s">
        <v>132</v>
      </c>
      <c r="B129">
        <v>3</v>
      </c>
      <c r="C129">
        <v>20</v>
      </c>
      <c r="D129">
        <v>39</v>
      </c>
      <c r="E129">
        <v>51.3</v>
      </c>
      <c r="F129">
        <v>16</v>
      </c>
      <c r="G129">
        <v>22</v>
      </c>
      <c r="H129">
        <v>72.7</v>
      </c>
      <c r="I129">
        <v>8</v>
      </c>
      <c r="J129">
        <v>26</v>
      </c>
      <c r="K129">
        <v>18</v>
      </c>
      <c r="L129">
        <v>9</v>
      </c>
      <c r="M129">
        <v>2</v>
      </c>
      <c r="N129">
        <v>1</v>
      </c>
      <c r="O129">
        <v>5</v>
      </c>
      <c r="P129">
        <v>64</v>
      </c>
      <c r="Q129">
        <v>223.8</v>
      </c>
    </row>
    <row r="130" spans="1:17" ht="12.75">
      <c r="A130" t="s">
        <v>133</v>
      </c>
      <c r="B130">
        <v>4</v>
      </c>
      <c r="C130">
        <v>26</v>
      </c>
      <c r="D130">
        <v>49</v>
      </c>
      <c r="E130">
        <v>53.1</v>
      </c>
      <c r="F130">
        <v>19</v>
      </c>
      <c r="G130">
        <v>22</v>
      </c>
      <c r="H130">
        <v>86.4</v>
      </c>
      <c r="I130">
        <v>0</v>
      </c>
      <c r="J130">
        <v>20</v>
      </c>
      <c r="K130">
        <v>29</v>
      </c>
      <c r="L130">
        <v>15</v>
      </c>
      <c r="M130">
        <v>1.933</v>
      </c>
      <c r="N130">
        <v>0</v>
      </c>
      <c r="O130">
        <v>5</v>
      </c>
      <c r="P130">
        <v>71</v>
      </c>
      <c r="Q130">
        <v>215.3</v>
      </c>
    </row>
    <row r="131" spans="1:17" ht="12.75">
      <c r="A131" t="s">
        <v>134</v>
      </c>
      <c r="B131">
        <v>4</v>
      </c>
      <c r="C131">
        <v>24</v>
      </c>
      <c r="D131">
        <v>52</v>
      </c>
      <c r="E131">
        <v>46.2</v>
      </c>
      <c r="F131">
        <v>8</v>
      </c>
      <c r="G131">
        <v>9</v>
      </c>
      <c r="H131">
        <v>88.9</v>
      </c>
      <c r="I131">
        <v>9</v>
      </c>
      <c r="J131">
        <v>22</v>
      </c>
      <c r="K131">
        <v>8</v>
      </c>
      <c r="L131">
        <v>6</v>
      </c>
      <c r="M131">
        <v>1.333</v>
      </c>
      <c r="N131">
        <v>0</v>
      </c>
      <c r="O131">
        <v>9</v>
      </c>
      <c r="P131">
        <v>65</v>
      </c>
      <c r="Q131">
        <v>203</v>
      </c>
    </row>
    <row r="132" spans="1:17" ht="12.75">
      <c r="A132" t="s">
        <v>135</v>
      </c>
      <c r="B132">
        <v>4</v>
      </c>
      <c r="C132">
        <v>29</v>
      </c>
      <c r="D132">
        <v>58</v>
      </c>
      <c r="E132">
        <v>50</v>
      </c>
      <c r="F132">
        <v>5</v>
      </c>
      <c r="G132">
        <v>8</v>
      </c>
      <c r="H132">
        <v>62.5</v>
      </c>
      <c r="I132">
        <v>3</v>
      </c>
      <c r="J132">
        <v>23</v>
      </c>
      <c r="K132">
        <v>11</v>
      </c>
      <c r="L132">
        <v>6</v>
      </c>
      <c r="M132">
        <v>1.833</v>
      </c>
      <c r="N132">
        <v>2</v>
      </c>
      <c r="O132">
        <v>1</v>
      </c>
      <c r="P132">
        <v>66</v>
      </c>
      <c r="Q132">
        <v>168.6</v>
      </c>
    </row>
    <row r="133" spans="1:17" ht="12.75">
      <c r="A133" t="s">
        <v>136</v>
      </c>
      <c r="B133">
        <v>3</v>
      </c>
      <c r="C133">
        <v>27</v>
      </c>
      <c r="D133">
        <v>59</v>
      </c>
      <c r="E133">
        <v>45.8</v>
      </c>
      <c r="F133">
        <v>12</v>
      </c>
      <c r="G133">
        <v>16</v>
      </c>
      <c r="H133">
        <v>75</v>
      </c>
      <c r="I133">
        <v>1</v>
      </c>
      <c r="J133">
        <v>16</v>
      </c>
      <c r="K133">
        <v>10</v>
      </c>
      <c r="L133">
        <v>6</v>
      </c>
      <c r="M133">
        <v>1.667</v>
      </c>
      <c r="N133">
        <v>2</v>
      </c>
      <c r="O133">
        <v>2</v>
      </c>
      <c r="P133">
        <v>67</v>
      </c>
      <c r="Q133">
        <v>151.2</v>
      </c>
    </row>
    <row r="134" spans="1:17" ht="12.75">
      <c r="A134" t="s">
        <v>137</v>
      </c>
      <c r="B134">
        <v>4</v>
      </c>
      <c r="C134">
        <v>11</v>
      </c>
      <c r="D134">
        <v>38</v>
      </c>
      <c r="E134">
        <v>28.9</v>
      </c>
      <c r="F134">
        <v>8</v>
      </c>
      <c r="G134">
        <v>9</v>
      </c>
      <c r="H134">
        <v>88.9</v>
      </c>
      <c r="I134">
        <v>2</v>
      </c>
      <c r="J134">
        <v>7</v>
      </c>
      <c r="K134">
        <v>17</v>
      </c>
      <c r="L134">
        <v>4</v>
      </c>
      <c r="M134">
        <v>4.25</v>
      </c>
      <c r="N134">
        <v>0</v>
      </c>
      <c r="O134">
        <v>5</v>
      </c>
      <c r="P134">
        <v>32</v>
      </c>
      <c r="Q134">
        <v>125.6</v>
      </c>
    </row>
    <row r="135" spans="1:17" ht="12.75">
      <c r="A135" t="s">
        <v>138</v>
      </c>
      <c r="B135">
        <v>4</v>
      </c>
      <c r="C135">
        <v>10</v>
      </c>
      <c r="D135">
        <v>22</v>
      </c>
      <c r="E135">
        <v>45.5</v>
      </c>
      <c r="F135">
        <v>8</v>
      </c>
      <c r="G135">
        <v>15</v>
      </c>
      <c r="H135">
        <v>53.3</v>
      </c>
      <c r="I135">
        <v>0</v>
      </c>
      <c r="J135">
        <v>31</v>
      </c>
      <c r="K135">
        <v>1</v>
      </c>
      <c r="L135">
        <v>2</v>
      </c>
      <c r="M135">
        <v>0.5</v>
      </c>
      <c r="N135">
        <v>4</v>
      </c>
      <c r="O135">
        <v>3</v>
      </c>
      <c r="P135">
        <v>28</v>
      </c>
      <c r="Q135">
        <v>123.5</v>
      </c>
    </row>
    <row r="136" spans="1:17" ht="12.75">
      <c r="A136" t="s">
        <v>139</v>
      </c>
      <c r="B136">
        <v>1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</row>
    <row r="137" ht="12.75">
      <c r="A137" t="s">
        <v>140</v>
      </c>
    </row>
    <row r="138" spans="1:17" ht="12.75">
      <c r="A138" t="s">
        <v>1</v>
      </c>
      <c r="B138" t="s">
        <v>2</v>
      </c>
      <c r="C138" t="s">
        <v>3</v>
      </c>
      <c r="D138" t="s">
        <v>4</v>
      </c>
      <c r="E138" t="s">
        <v>5</v>
      </c>
      <c r="F138" t="s">
        <v>6</v>
      </c>
      <c r="G138" t="s">
        <v>7</v>
      </c>
      <c r="H138" t="s">
        <v>8</v>
      </c>
      <c r="I138" t="s">
        <v>9</v>
      </c>
      <c r="J138" t="s">
        <v>10</v>
      </c>
      <c r="K138" t="s">
        <v>11</v>
      </c>
      <c r="L138" t="s">
        <v>12</v>
      </c>
      <c r="M138" t="s">
        <v>13</v>
      </c>
      <c r="N138" t="s">
        <v>14</v>
      </c>
      <c r="O138" t="s">
        <v>15</v>
      </c>
      <c r="P138" t="s">
        <v>16</v>
      </c>
      <c r="Q138" t="s">
        <v>17</v>
      </c>
    </row>
    <row r="139" spans="1:17" ht="12.75">
      <c r="A139" t="s">
        <v>141</v>
      </c>
      <c r="B139">
        <v>4</v>
      </c>
      <c r="C139">
        <v>26</v>
      </c>
      <c r="D139">
        <v>54</v>
      </c>
      <c r="E139">
        <v>48.1</v>
      </c>
      <c r="F139">
        <v>6</v>
      </c>
      <c r="G139">
        <v>8</v>
      </c>
      <c r="H139">
        <v>75</v>
      </c>
      <c r="I139">
        <v>0</v>
      </c>
      <c r="J139">
        <v>50</v>
      </c>
      <c r="K139">
        <v>13</v>
      </c>
      <c r="L139">
        <v>10</v>
      </c>
      <c r="M139">
        <v>1.3</v>
      </c>
      <c r="N139">
        <v>1</v>
      </c>
      <c r="O139">
        <v>6</v>
      </c>
      <c r="P139">
        <v>58</v>
      </c>
      <c r="Q139">
        <v>215.9</v>
      </c>
    </row>
    <row r="140" spans="1:17" ht="12.75">
      <c r="A140" t="s">
        <v>142</v>
      </c>
      <c r="B140">
        <v>3</v>
      </c>
      <c r="C140">
        <v>26</v>
      </c>
      <c r="D140">
        <v>42</v>
      </c>
      <c r="E140">
        <v>61.9</v>
      </c>
      <c r="F140">
        <v>16</v>
      </c>
      <c r="G140">
        <v>20</v>
      </c>
      <c r="H140">
        <v>80</v>
      </c>
      <c r="I140">
        <v>0</v>
      </c>
      <c r="J140">
        <v>40</v>
      </c>
      <c r="K140">
        <v>15</v>
      </c>
      <c r="L140">
        <v>9</v>
      </c>
      <c r="M140">
        <v>1.667</v>
      </c>
      <c r="N140">
        <v>1</v>
      </c>
      <c r="O140">
        <v>3</v>
      </c>
      <c r="P140">
        <v>68</v>
      </c>
      <c r="Q140">
        <v>201.8</v>
      </c>
    </row>
    <row r="141" spans="1:17" ht="12.75">
      <c r="A141" t="s">
        <v>143</v>
      </c>
      <c r="B141">
        <v>3</v>
      </c>
      <c r="C141">
        <v>15</v>
      </c>
      <c r="D141">
        <v>30</v>
      </c>
      <c r="E141">
        <v>50</v>
      </c>
      <c r="F141">
        <v>8</v>
      </c>
      <c r="G141">
        <v>8</v>
      </c>
      <c r="H141">
        <v>100</v>
      </c>
      <c r="I141">
        <v>5</v>
      </c>
      <c r="J141">
        <v>8</v>
      </c>
      <c r="K141">
        <v>26</v>
      </c>
      <c r="L141">
        <v>4</v>
      </c>
      <c r="M141">
        <v>6.5</v>
      </c>
      <c r="N141">
        <v>1</v>
      </c>
      <c r="O141">
        <v>6</v>
      </c>
      <c r="P141">
        <v>43</v>
      </c>
      <c r="Q141">
        <v>188.2</v>
      </c>
    </row>
    <row r="142" spans="1:17" ht="12.75">
      <c r="A142" t="s">
        <v>144</v>
      </c>
      <c r="B142">
        <v>4</v>
      </c>
      <c r="C142">
        <v>22</v>
      </c>
      <c r="D142">
        <v>49</v>
      </c>
      <c r="E142">
        <v>44.9</v>
      </c>
      <c r="F142">
        <v>10</v>
      </c>
      <c r="G142">
        <v>12</v>
      </c>
      <c r="H142">
        <v>83.3</v>
      </c>
      <c r="I142">
        <v>0</v>
      </c>
      <c r="J142">
        <v>24</v>
      </c>
      <c r="K142">
        <v>7</v>
      </c>
      <c r="L142">
        <v>6</v>
      </c>
      <c r="M142">
        <v>1.167</v>
      </c>
      <c r="N142">
        <v>7</v>
      </c>
      <c r="O142">
        <v>5</v>
      </c>
      <c r="P142">
        <v>54</v>
      </c>
      <c r="Q142">
        <v>184.3</v>
      </c>
    </row>
    <row r="143" spans="1:17" ht="12.75">
      <c r="A143" t="s">
        <v>145</v>
      </c>
      <c r="B143">
        <v>4</v>
      </c>
      <c r="C143">
        <v>17</v>
      </c>
      <c r="D143">
        <v>37</v>
      </c>
      <c r="E143">
        <v>45.9</v>
      </c>
      <c r="F143">
        <v>8</v>
      </c>
      <c r="G143">
        <v>12</v>
      </c>
      <c r="H143">
        <v>66.7</v>
      </c>
      <c r="I143">
        <v>0</v>
      </c>
      <c r="J143">
        <v>38</v>
      </c>
      <c r="K143">
        <v>4</v>
      </c>
      <c r="L143">
        <v>7</v>
      </c>
      <c r="M143">
        <v>0.571</v>
      </c>
      <c r="N143">
        <v>3</v>
      </c>
      <c r="O143">
        <v>4</v>
      </c>
      <c r="P143">
        <v>42</v>
      </c>
      <c r="Q143">
        <v>156.5</v>
      </c>
    </row>
    <row r="144" spans="1:17" ht="12.75">
      <c r="A144" t="s">
        <v>146</v>
      </c>
      <c r="B144">
        <v>4</v>
      </c>
      <c r="C144">
        <v>21</v>
      </c>
      <c r="D144">
        <v>42</v>
      </c>
      <c r="E144">
        <v>50</v>
      </c>
      <c r="F144">
        <v>11</v>
      </c>
      <c r="G144">
        <v>15</v>
      </c>
      <c r="H144">
        <v>73.3</v>
      </c>
      <c r="I144">
        <v>6</v>
      </c>
      <c r="J144">
        <v>17</v>
      </c>
      <c r="K144">
        <v>4</v>
      </c>
      <c r="L144">
        <v>6</v>
      </c>
      <c r="M144">
        <v>0.667</v>
      </c>
      <c r="N144">
        <v>2</v>
      </c>
      <c r="O144">
        <v>1</v>
      </c>
      <c r="P144">
        <v>59</v>
      </c>
      <c r="Q144">
        <v>142.2</v>
      </c>
    </row>
    <row r="145" spans="1:17" ht="12.75">
      <c r="A145" t="s">
        <v>147</v>
      </c>
      <c r="B145">
        <v>4</v>
      </c>
      <c r="C145">
        <v>18</v>
      </c>
      <c r="D145">
        <v>48</v>
      </c>
      <c r="E145">
        <v>37.5</v>
      </c>
      <c r="F145">
        <v>8</v>
      </c>
      <c r="G145">
        <v>10</v>
      </c>
      <c r="H145">
        <v>80</v>
      </c>
      <c r="I145">
        <v>4</v>
      </c>
      <c r="J145">
        <v>13</v>
      </c>
      <c r="K145">
        <v>12</v>
      </c>
      <c r="L145">
        <v>7</v>
      </c>
      <c r="M145">
        <v>1.714</v>
      </c>
      <c r="N145">
        <v>0</v>
      </c>
      <c r="O145">
        <v>4</v>
      </c>
      <c r="P145">
        <v>48</v>
      </c>
      <c r="Q145">
        <v>140.6</v>
      </c>
    </row>
    <row r="146" spans="1:17" ht="12.75">
      <c r="A146" t="s">
        <v>148</v>
      </c>
      <c r="B146">
        <v>2</v>
      </c>
      <c r="C146">
        <v>4</v>
      </c>
      <c r="D146">
        <v>9</v>
      </c>
      <c r="E146">
        <v>44.4</v>
      </c>
      <c r="F146">
        <v>2</v>
      </c>
      <c r="G146">
        <v>3</v>
      </c>
      <c r="H146">
        <v>66.7</v>
      </c>
      <c r="I146">
        <v>1</v>
      </c>
      <c r="J146">
        <v>7</v>
      </c>
      <c r="K146">
        <v>3</v>
      </c>
      <c r="L146">
        <v>2</v>
      </c>
      <c r="M146">
        <v>1.5</v>
      </c>
      <c r="N146">
        <v>1</v>
      </c>
      <c r="O146">
        <v>4</v>
      </c>
      <c r="P146">
        <v>11</v>
      </c>
      <c r="Q146">
        <v>60.2</v>
      </c>
    </row>
    <row r="147" spans="1:17" ht="12.75">
      <c r="A147" t="s">
        <v>149</v>
      </c>
      <c r="B147">
        <v>4</v>
      </c>
      <c r="C147">
        <v>2</v>
      </c>
      <c r="D147">
        <v>9</v>
      </c>
      <c r="E147">
        <v>22.2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1</v>
      </c>
      <c r="M147">
        <v>0</v>
      </c>
      <c r="N147">
        <v>0</v>
      </c>
      <c r="O147">
        <v>3</v>
      </c>
      <c r="P147">
        <v>4</v>
      </c>
      <c r="Q147">
        <v>17.3</v>
      </c>
    </row>
    <row r="148" ht="12.75">
      <c r="A148" t="s">
        <v>150</v>
      </c>
    </row>
    <row r="149" spans="1:17" ht="12.75">
      <c r="A149" t="s">
        <v>1</v>
      </c>
      <c r="B149" t="s">
        <v>2</v>
      </c>
      <c r="C149" t="s">
        <v>3</v>
      </c>
      <c r="D149" t="s">
        <v>4</v>
      </c>
      <c r="E149" t="s">
        <v>5</v>
      </c>
      <c r="F149" t="s">
        <v>6</v>
      </c>
      <c r="G149" t="s">
        <v>7</v>
      </c>
      <c r="H149" t="s">
        <v>8</v>
      </c>
      <c r="I149" t="s">
        <v>9</v>
      </c>
      <c r="J149" t="s">
        <v>10</v>
      </c>
      <c r="K149" t="s">
        <v>11</v>
      </c>
      <c r="L149" t="s">
        <v>12</v>
      </c>
      <c r="M149" t="s">
        <v>13</v>
      </c>
      <c r="N149" t="s">
        <v>14</v>
      </c>
      <c r="O149" t="s">
        <v>15</v>
      </c>
      <c r="P149" t="s">
        <v>16</v>
      </c>
      <c r="Q149" t="s">
        <v>17</v>
      </c>
    </row>
    <row r="150" spans="1:17" ht="12.75">
      <c r="A150" t="s">
        <v>151</v>
      </c>
      <c r="B150">
        <v>4</v>
      </c>
      <c r="C150">
        <v>24</v>
      </c>
      <c r="D150">
        <v>36</v>
      </c>
      <c r="E150">
        <v>66.7</v>
      </c>
      <c r="F150">
        <v>24</v>
      </c>
      <c r="G150">
        <v>36</v>
      </c>
      <c r="H150">
        <v>66.7</v>
      </c>
      <c r="I150">
        <v>0</v>
      </c>
      <c r="J150">
        <v>39</v>
      </c>
      <c r="K150">
        <v>9</v>
      </c>
      <c r="L150">
        <v>11</v>
      </c>
      <c r="M150">
        <v>0.818</v>
      </c>
      <c r="N150">
        <v>9</v>
      </c>
      <c r="O150">
        <v>8</v>
      </c>
      <c r="P150">
        <v>72</v>
      </c>
      <c r="Q150">
        <v>260.3</v>
      </c>
    </row>
    <row r="151" spans="1:17" ht="12.75">
      <c r="A151" t="s">
        <v>152</v>
      </c>
      <c r="B151">
        <v>4</v>
      </c>
      <c r="C151">
        <v>30</v>
      </c>
      <c r="D151">
        <v>61</v>
      </c>
      <c r="E151">
        <v>49.2</v>
      </c>
      <c r="F151">
        <v>4</v>
      </c>
      <c r="G151">
        <v>4</v>
      </c>
      <c r="H151">
        <v>100</v>
      </c>
      <c r="I151">
        <v>12</v>
      </c>
      <c r="J151">
        <v>14</v>
      </c>
      <c r="K151">
        <v>16</v>
      </c>
      <c r="L151">
        <v>8</v>
      </c>
      <c r="M151">
        <v>2</v>
      </c>
      <c r="N151">
        <v>4</v>
      </c>
      <c r="O151">
        <v>7</v>
      </c>
      <c r="P151">
        <v>76</v>
      </c>
      <c r="Q151">
        <v>253.7</v>
      </c>
    </row>
    <row r="152" spans="1:17" ht="12.75">
      <c r="A152" t="s">
        <v>153</v>
      </c>
      <c r="B152">
        <v>4</v>
      </c>
      <c r="C152">
        <v>21</v>
      </c>
      <c r="D152">
        <v>47</v>
      </c>
      <c r="E152">
        <v>44.7</v>
      </c>
      <c r="F152">
        <v>6</v>
      </c>
      <c r="G152">
        <v>11</v>
      </c>
      <c r="H152">
        <v>54.5</v>
      </c>
      <c r="I152">
        <v>14</v>
      </c>
      <c r="J152">
        <v>29</v>
      </c>
      <c r="K152">
        <v>11</v>
      </c>
      <c r="L152">
        <v>4</v>
      </c>
      <c r="M152">
        <v>2.75</v>
      </c>
      <c r="N152">
        <v>0</v>
      </c>
      <c r="O152">
        <v>7</v>
      </c>
      <c r="P152">
        <v>62</v>
      </c>
      <c r="Q152">
        <v>232</v>
      </c>
    </row>
    <row r="153" spans="1:17" ht="12.75">
      <c r="A153" t="s">
        <v>154</v>
      </c>
      <c r="B153">
        <v>4</v>
      </c>
      <c r="C153">
        <v>32</v>
      </c>
      <c r="D153">
        <v>88</v>
      </c>
      <c r="E153">
        <v>36.4</v>
      </c>
      <c r="F153">
        <v>4</v>
      </c>
      <c r="G153">
        <v>5</v>
      </c>
      <c r="H153">
        <v>80</v>
      </c>
      <c r="I153">
        <v>14</v>
      </c>
      <c r="J153">
        <v>22</v>
      </c>
      <c r="K153">
        <v>12</v>
      </c>
      <c r="L153">
        <v>8</v>
      </c>
      <c r="M153">
        <v>1.5</v>
      </c>
      <c r="N153">
        <v>0</v>
      </c>
      <c r="O153">
        <v>3</v>
      </c>
      <c r="P153">
        <v>82</v>
      </c>
      <c r="Q153">
        <v>226</v>
      </c>
    </row>
    <row r="154" spans="1:17" ht="12.75">
      <c r="A154" t="s">
        <v>155</v>
      </c>
      <c r="B154">
        <v>4</v>
      </c>
      <c r="C154">
        <v>18</v>
      </c>
      <c r="D154">
        <v>41</v>
      </c>
      <c r="E154">
        <v>43.9</v>
      </c>
      <c r="F154">
        <v>9</v>
      </c>
      <c r="G154">
        <v>11</v>
      </c>
      <c r="H154">
        <v>81.8</v>
      </c>
      <c r="I154">
        <v>5</v>
      </c>
      <c r="J154">
        <v>23</v>
      </c>
      <c r="K154">
        <v>9</v>
      </c>
      <c r="L154">
        <v>4</v>
      </c>
      <c r="M154">
        <v>2.25</v>
      </c>
      <c r="N154">
        <v>1</v>
      </c>
      <c r="O154">
        <v>1</v>
      </c>
      <c r="P154">
        <v>50</v>
      </c>
      <c r="Q154">
        <v>147.8</v>
      </c>
    </row>
    <row r="155" spans="1:17" ht="12.75">
      <c r="A155" t="s">
        <v>156</v>
      </c>
      <c r="B155">
        <v>2</v>
      </c>
      <c r="C155">
        <v>13</v>
      </c>
      <c r="D155">
        <v>41</v>
      </c>
      <c r="E155">
        <v>31.7</v>
      </c>
      <c r="F155">
        <v>6</v>
      </c>
      <c r="G155">
        <v>8</v>
      </c>
      <c r="H155">
        <v>75</v>
      </c>
      <c r="I155">
        <v>0</v>
      </c>
      <c r="J155">
        <v>16</v>
      </c>
      <c r="K155">
        <v>5</v>
      </c>
      <c r="L155">
        <v>4</v>
      </c>
      <c r="M155">
        <v>1.25</v>
      </c>
      <c r="N155">
        <v>1</v>
      </c>
      <c r="O155">
        <v>2</v>
      </c>
      <c r="P155">
        <v>32</v>
      </c>
      <c r="Q155">
        <v>90.2</v>
      </c>
    </row>
    <row r="156" spans="1:17" ht="12.75">
      <c r="A156" t="s">
        <v>157</v>
      </c>
      <c r="B156">
        <v>2</v>
      </c>
      <c r="C156">
        <v>3</v>
      </c>
      <c r="D156">
        <v>13</v>
      </c>
      <c r="E156">
        <v>23.1</v>
      </c>
      <c r="F156">
        <v>3</v>
      </c>
      <c r="G156">
        <v>3</v>
      </c>
      <c r="H156">
        <v>100</v>
      </c>
      <c r="I156">
        <v>2</v>
      </c>
      <c r="J156">
        <v>16</v>
      </c>
      <c r="K156">
        <v>8</v>
      </c>
      <c r="L156">
        <v>3</v>
      </c>
      <c r="M156">
        <v>2.667</v>
      </c>
      <c r="N156">
        <v>0</v>
      </c>
      <c r="O156">
        <v>4</v>
      </c>
      <c r="P156">
        <v>11</v>
      </c>
      <c r="Q156">
        <v>88</v>
      </c>
    </row>
    <row r="157" spans="1:17" ht="12.75">
      <c r="A157" t="s">
        <v>158</v>
      </c>
      <c r="B157">
        <v>1</v>
      </c>
      <c r="C157">
        <v>10</v>
      </c>
      <c r="D157">
        <v>19</v>
      </c>
      <c r="E157">
        <v>52.6</v>
      </c>
      <c r="F157">
        <v>5</v>
      </c>
      <c r="G157">
        <v>5</v>
      </c>
      <c r="H157">
        <v>100</v>
      </c>
      <c r="I157">
        <v>0</v>
      </c>
      <c r="J157">
        <v>4</v>
      </c>
      <c r="K157">
        <v>0</v>
      </c>
      <c r="L157">
        <v>1</v>
      </c>
      <c r="M157">
        <v>0</v>
      </c>
      <c r="N157">
        <v>2</v>
      </c>
      <c r="O157">
        <v>0</v>
      </c>
      <c r="P157">
        <v>25</v>
      </c>
      <c r="Q157">
        <v>45.2</v>
      </c>
    </row>
    <row r="158" ht="12.75">
      <c r="A158" t="s">
        <v>159</v>
      </c>
    </row>
    <row r="159" spans="1:17" ht="12.75">
      <c r="A159" t="s">
        <v>1</v>
      </c>
      <c r="B159" t="s">
        <v>2</v>
      </c>
      <c r="C159" t="s">
        <v>3</v>
      </c>
      <c r="D159" t="s">
        <v>4</v>
      </c>
      <c r="E159" t="s">
        <v>5</v>
      </c>
      <c r="F159" t="s">
        <v>6</v>
      </c>
      <c r="G159" t="s">
        <v>7</v>
      </c>
      <c r="H159" t="s">
        <v>8</v>
      </c>
      <c r="I159" t="s">
        <v>9</v>
      </c>
      <c r="J159" t="s">
        <v>10</v>
      </c>
      <c r="K159" t="s">
        <v>11</v>
      </c>
      <c r="L159" t="s">
        <v>12</v>
      </c>
      <c r="M159" t="s">
        <v>13</v>
      </c>
      <c r="N159" t="s">
        <v>14</v>
      </c>
      <c r="O159" t="s">
        <v>15</v>
      </c>
      <c r="P159" t="s">
        <v>16</v>
      </c>
      <c r="Q159" t="s">
        <v>17</v>
      </c>
    </row>
    <row r="160" spans="1:17" ht="12.75">
      <c r="A160" t="s">
        <v>160</v>
      </c>
      <c r="B160">
        <v>4</v>
      </c>
      <c r="C160">
        <v>28</v>
      </c>
      <c r="D160">
        <v>72</v>
      </c>
      <c r="E160">
        <v>38.9</v>
      </c>
      <c r="F160">
        <v>18</v>
      </c>
      <c r="G160">
        <v>25</v>
      </c>
      <c r="H160">
        <v>72</v>
      </c>
      <c r="I160">
        <v>11</v>
      </c>
      <c r="J160">
        <v>11</v>
      </c>
      <c r="K160">
        <v>26</v>
      </c>
      <c r="L160">
        <v>12</v>
      </c>
      <c r="M160">
        <v>2.167</v>
      </c>
      <c r="N160">
        <v>1</v>
      </c>
      <c r="O160">
        <v>6</v>
      </c>
      <c r="P160">
        <v>85</v>
      </c>
      <c r="Q160">
        <v>260.1</v>
      </c>
    </row>
    <row r="161" spans="1:17" ht="12.75">
      <c r="A161" t="s">
        <v>161</v>
      </c>
      <c r="B161">
        <v>3</v>
      </c>
      <c r="C161">
        <v>32</v>
      </c>
      <c r="D161">
        <v>60</v>
      </c>
      <c r="E161">
        <v>53.3</v>
      </c>
      <c r="F161">
        <v>30</v>
      </c>
      <c r="G161">
        <v>41</v>
      </c>
      <c r="H161">
        <v>73.2</v>
      </c>
      <c r="I161">
        <v>3</v>
      </c>
      <c r="J161">
        <v>15</v>
      </c>
      <c r="K161">
        <v>23</v>
      </c>
      <c r="L161">
        <v>14</v>
      </c>
      <c r="M161">
        <v>1.643</v>
      </c>
      <c r="N161">
        <v>1</v>
      </c>
      <c r="O161">
        <v>6</v>
      </c>
      <c r="P161">
        <v>97</v>
      </c>
      <c r="Q161">
        <v>238.2</v>
      </c>
    </row>
    <row r="162" spans="1:17" ht="12.75">
      <c r="A162" t="s">
        <v>162</v>
      </c>
      <c r="B162">
        <v>4</v>
      </c>
      <c r="C162">
        <v>28</v>
      </c>
      <c r="D162">
        <v>62</v>
      </c>
      <c r="E162">
        <v>45.2</v>
      </c>
      <c r="F162">
        <v>11</v>
      </c>
      <c r="G162">
        <v>15</v>
      </c>
      <c r="H162">
        <v>73.3</v>
      </c>
      <c r="I162">
        <v>3</v>
      </c>
      <c r="J162">
        <v>18</v>
      </c>
      <c r="K162">
        <v>16</v>
      </c>
      <c r="L162">
        <v>7</v>
      </c>
      <c r="M162">
        <v>2.286</v>
      </c>
      <c r="N162">
        <v>1</v>
      </c>
      <c r="O162">
        <v>2</v>
      </c>
      <c r="P162">
        <v>70</v>
      </c>
      <c r="Q162">
        <v>177.1</v>
      </c>
    </row>
    <row r="163" spans="1:17" ht="12.75">
      <c r="A163" t="s">
        <v>163</v>
      </c>
      <c r="B163">
        <v>3</v>
      </c>
      <c r="C163">
        <v>21</v>
      </c>
      <c r="D163">
        <v>65</v>
      </c>
      <c r="E163">
        <v>32.3</v>
      </c>
      <c r="F163">
        <v>8</v>
      </c>
      <c r="G163">
        <v>12</v>
      </c>
      <c r="H163">
        <v>66.7</v>
      </c>
      <c r="I163">
        <v>7</v>
      </c>
      <c r="J163">
        <v>17</v>
      </c>
      <c r="K163">
        <v>15</v>
      </c>
      <c r="L163">
        <v>11</v>
      </c>
      <c r="M163">
        <v>1.364</v>
      </c>
      <c r="N163">
        <v>1</v>
      </c>
      <c r="O163">
        <v>2</v>
      </c>
      <c r="P163">
        <v>57</v>
      </c>
      <c r="Q163">
        <v>175.4</v>
      </c>
    </row>
    <row r="164" spans="1:17" ht="12.75">
      <c r="A164" t="s">
        <v>164</v>
      </c>
      <c r="B164">
        <v>4</v>
      </c>
      <c r="C164">
        <v>20</v>
      </c>
      <c r="D164">
        <v>40</v>
      </c>
      <c r="E164">
        <v>50</v>
      </c>
      <c r="F164">
        <v>0</v>
      </c>
      <c r="G164">
        <v>1</v>
      </c>
      <c r="H164">
        <v>0</v>
      </c>
      <c r="I164">
        <v>7</v>
      </c>
      <c r="J164">
        <v>17</v>
      </c>
      <c r="K164">
        <v>4</v>
      </c>
      <c r="L164">
        <v>4</v>
      </c>
      <c r="M164">
        <v>1</v>
      </c>
      <c r="N164">
        <v>2</v>
      </c>
      <c r="O164">
        <v>5</v>
      </c>
      <c r="P164">
        <v>47</v>
      </c>
      <c r="Q164">
        <v>151.6</v>
      </c>
    </row>
    <row r="165" spans="1:17" ht="12.75">
      <c r="A165" t="s">
        <v>165</v>
      </c>
      <c r="B165">
        <v>4</v>
      </c>
      <c r="C165">
        <v>9</v>
      </c>
      <c r="D165">
        <v>32</v>
      </c>
      <c r="E165">
        <v>28.1</v>
      </c>
      <c r="F165">
        <v>6</v>
      </c>
      <c r="G165">
        <v>8</v>
      </c>
      <c r="H165">
        <v>75</v>
      </c>
      <c r="I165">
        <v>5</v>
      </c>
      <c r="J165">
        <v>16</v>
      </c>
      <c r="K165">
        <v>21</v>
      </c>
      <c r="L165">
        <v>13</v>
      </c>
      <c r="M165">
        <v>1.615</v>
      </c>
      <c r="N165">
        <v>0</v>
      </c>
      <c r="O165">
        <v>2</v>
      </c>
      <c r="P165">
        <v>29</v>
      </c>
      <c r="Q165">
        <v>148.7</v>
      </c>
    </row>
    <row r="166" spans="1:17" ht="12.75">
      <c r="A166" t="s">
        <v>166</v>
      </c>
      <c r="B166">
        <v>3</v>
      </c>
      <c r="C166">
        <v>14</v>
      </c>
      <c r="D166">
        <v>35</v>
      </c>
      <c r="E166">
        <v>40</v>
      </c>
      <c r="F166">
        <v>4</v>
      </c>
      <c r="G166">
        <v>5</v>
      </c>
      <c r="H166">
        <v>80</v>
      </c>
      <c r="I166">
        <v>3</v>
      </c>
      <c r="J166">
        <v>6</v>
      </c>
      <c r="K166">
        <v>9</v>
      </c>
      <c r="L166">
        <v>4</v>
      </c>
      <c r="M166">
        <v>2.25</v>
      </c>
      <c r="N166">
        <v>0</v>
      </c>
      <c r="O166">
        <v>2</v>
      </c>
      <c r="P166">
        <v>35</v>
      </c>
      <c r="Q166">
        <v>93.6</v>
      </c>
    </row>
    <row r="167" spans="1:17" ht="12.75">
      <c r="A167" t="s">
        <v>167</v>
      </c>
      <c r="B167">
        <v>2</v>
      </c>
      <c r="C167">
        <v>5</v>
      </c>
      <c r="D167">
        <v>14</v>
      </c>
      <c r="E167">
        <v>35.7</v>
      </c>
      <c r="F167">
        <v>2</v>
      </c>
      <c r="G167">
        <v>5</v>
      </c>
      <c r="H167">
        <v>40</v>
      </c>
      <c r="I167">
        <v>0</v>
      </c>
      <c r="J167">
        <v>18</v>
      </c>
      <c r="K167">
        <v>3</v>
      </c>
      <c r="L167">
        <v>1</v>
      </c>
      <c r="M167">
        <v>3</v>
      </c>
      <c r="N167">
        <v>2</v>
      </c>
      <c r="O167">
        <v>4</v>
      </c>
      <c r="P167">
        <v>12</v>
      </c>
      <c r="Q167">
        <v>82.5</v>
      </c>
    </row>
    <row r="168" spans="1:17" ht="12.75">
      <c r="A168" t="s">
        <v>168</v>
      </c>
      <c r="B168">
        <v>1</v>
      </c>
      <c r="C168">
        <v>1</v>
      </c>
      <c r="D168">
        <v>3</v>
      </c>
      <c r="E168">
        <v>33.3</v>
      </c>
      <c r="F168">
        <v>3</v>
      </c>
      <c r="G168">
        <v>4</v>
      </c>
      <c r="H168">
        <v>75</v>
      </c>
      <c r="I168">
        <v>0</v>
      </c>
      <c r="J168">
        <v>3</v>
      </c>
      <c r="K168">
        <v>1</v>
      </c>
      <c r="L168">
        <v>1</v>
      </c>
      <c r="M168">
        <v>1</v>
      </c>
      <c r="N168">
        <v>0</v>
      </c>
      <c r="O168">
        <v>1</v>
      </c>
      <c r="P168">
        <v>5</v>
      </c>
      <c r="Q168">
        <v>17.6</v>
      </c>
    </row>
    <row r="169" ht="12.75">
      <c r="A169" t="s">
        <v>169</v>
      </c>
    </row>
    <row r="170" spans="1:17" ht="12.75">
      <c r="A170" t="s">
        <v>1</v>
      </c>
      <c r="B170" t="s">
        <v>2</v>
      </c>
      <c r="C170" t="s">
        <v>3</v>
      </c>
      <c r="D170" t="s">
        <v>4</v>
      </c>
      <c r="E170" t="s">
        <v>5</v>
      </c>
      <c r="F170" t="s">
        <v>6</v>
      </c>
      <c r="G170" t="s">
        <v>7</v>
      </c>
      <c r="H170" t="s">
        <v>8</v>
      </c>
      <c r="I170" t="s">
        <v>9</v>
      </c>
      <c r="J170" t="s">
        <v>10</v>
      </c>
      <c r="K170" t="s">
        <v>11</v>
      </c>
      <c r="L170" t="s">
        <v>12</v>
      </c>
      <c r="M170" t="s">
        <v>13</v>
      </c>
      <c r="N170" t="s">
        <v>14</v>
      </c>
      <c r="O170" t="s">
        <v>15</v>
      </c>
      <c r="P170" t="s">
        <v>16</v>
      </c>
      <c r="Q170" t="s">
        <v>17</v>
      </c>
    </row>
    <row r="171" spans="1:17" ht="12.75">
      <c r="A171" t="s">
        <v>170</v>
      </c>
      <c r="B171">
        <v>4</v>
      </c>
      <c r="C171">
        <v>44</v>
      </c>
      <c r="D171">
        <v>92</v>
      </c>
      <c r="E171">
        <v>47.8</v>
      </c>
      <c r="F171">
        <v>26</v>
      </c>
      <c r="G171">
        <v>34</v>
      </c>
      <c r="H171">
        <v>76.5</v>
      </c>
      <c r="I171">
        <v>8</v>
      </c>
      <c r="J171">
        <v>17</v>
      </c>
      <c r="K171">
        <v>19</v>
      </c>
      <c r="L171">
        <v>10</v>
      </c>
      <c r="M171">
        <v>1.9</v>
      </c>
      <c r="N171">
        <v>0</v>
      </c>
      <c r="O171">
        <v>6</v>
      </c>
      <c r="P171">
        <v>122</v>
      </c>
      <c r="Q171">
        <v>268.4</v>
      </c>
    </row>
    <row r="172" spans="1:17" ht="12.75">
      <c r="A172" t="s">
        <v>171</v>
      </c>
      <c r="B172">
        <v>4</v>
      </c>
      <c r="C172">
        <v>28</v>
      </c>
      <c r="D172">
        <v>57</v>
      </c>
      <c r="E172">
        <v>49.1</v>
      </c>
      <c r="F172">
        <v>6</v>
      </c>
      <c r="G172">
        <v>7</v>
      </c>
      <c r="H172">
        <v>85.7</v>
      </c>
      <c r="I172">
        <v>3</v>
      </c>
      <c r="J172">
        <v>35</v>
      </c>
      <c r="K172">
        <v>6</v>
      </c>
      <c r="L172">
        <v>3</v>
      </c>
      <c r="M172">
        <v>2</v>
      </c>
      <c r="N172">
        <v>3</v>
      </c>
      <c r="O172">
        <v>4</v>
      </c>
      <c r="P172">
        <v>65</v>
      </c>
      <c r="Q172">
        <v>192.6</v>
      </c>
    </row>
    <row r="173" spans="1:17" ht="12.75">
      <c r="A173" t="s">
        <v>172</v>
      </c>
      <c r="B173">
        <v>4</v>
      </c>
      <c r="C173">
        <v>20</v>
      </c>
      <c r="D173">
        <v>41</v>
      </c>
      <c r="E173">
        <v>48.8</v>
      </c>
      <c r="F173">
        <v>5</v>
      </c>
      <c r="G173">
        <v>13</v>
      </c>
      <c r="H173">
        <v>38.5</v>
      </c>
      <c r="I173">
        <v>0</v>
      </c>
      <c r="J173">
        <v>43</v>
      </c>
      <c r="K173">
        <v>1</v>
      </c>
      <c r="L173">
        <v>6</v>
      </c>
      <c r="M173">
        <v>0.167</v>
      </c>
      <c r="N173">
        <v>8</v>
      </c>
      <c r="O173">
        <v>1</v>
      </c>
      <c r="P173">
        <v>45</v>
      </c>
      <c r="Q173">
        <v>178.3</v>
      </c>
    </row>
    <row r="174" spans="1:17" ht="12.75">
      <c r="A174" t="s">
        <v>173</v>
      </c>
      <c r="B174">
        <v>4</v>
      </c>
      <c r="C174">
        <v>16</v>
      </c>
      <c r="D174">
        <v>31</v>
      </c>
      <c r="E174">
        <v>51.6</v>
      </c>
      <c r="F174">
        <v>14</v>
      </c>
      <c r="G174">
        <v>16</v>
      </c>
      <c r="H174">
        <v>87.5</v>
      </c>
      <c r="I174">
        <v>4</v>
      </c>
      <c r="J174">
        <v>18</v>
      </c>
      <c r="K174">
        <v>8</v>
      </c>
      <c r="L174">
        <v>11</v>
      </c>
      <c r="M174">
        <v>0.727</v>
      </c>
      <c r="N174">
        <v>2</v>
      </c>
      <c r="O174">
        <v>7</v>
      </c>
      <c r="P174">
        <v>50</v>
      </c>
      <c r="Q174">
        <v>165.3</v>
      </c>
    </row>
    <row r="175" spans="1:17" ht="12.75">
      <c r="A175" t="s">
        <v>174</v>
      </c>
      <c r="B175">
        <v>4</v>
      </c>
      <c r="C175">
        <v>28</v>
      </c>
      <c r="D175">
        <v>58</v>
      </c>
      <c r="E175">
        <v>48.3</v>
      </c>
      <c r="F175">
        <v>28</v>
      </c>
      <c r="G175">
        <v>32</v>
      </c>
      <c r="H175">
        <v>87.5</v>
      </c>
      <c r="I175">
        <v>3</v>
      </c>
      <c r="J175">
        <v>15</v>
      </c>
      <c r="K175">
        <v>6</v>
      </c>
      <c r="L175">
        <v>6</v>
      </c>
      <c r="M175">
        <v>1</v>
      </c>
      <c r="N175">
        <v>0</v>
      </c>
      <c r="O175">
        <v>4</v>
      </c>
      <c r="P175">
        <v>87</v>
      </c>
      <c r="Q175">
        <v>161.6</v>
      </c>
    </row>
    <row r="176" spans="1:17" ht="12.75">
      <c r="A176" t="s">
        <v>175</v>
      </c>
      <c r="B176">
        <v>4</v>
      </c>
      <c r="C176">
        <v>12</v>
      </c>
      <c r="D176">
        <v>33</v>
      </c>
      <c r="E176">
        <v>36.4</v>
      </c>
      <c r="F176">
        <v>5</v>
      </c>
      <c r="G176">
        <v>10</v>
      </c>
      <c r="H176">
        <v>50</v>
      </c>
      <c r="I176">
        <v>0</v>
      </c>
      <c r="J176">
        <v>31</v>
      </c>
      <c r="K176">
        <v>5</v>
      </c>
      <c r="L176">
        <v>7</v>
      </c>
      <c r="M176">
        <v>0.714</v>
      </c>
      <c r="N176">
        <v>3</v>
      </c>
      <c r="O176">
        <v>4</v>
      </c>
      <c r="P176">
        <v>29</v>
      </c>
      <c r="Q176">
        <v>134.5</v>
      </c>
    </row>
    <row r="177" spans="1:17" ht="12.75">
      <c r="A177" t="s">
        <v>176</v>
      </c>
      <c r="B177">
        <v>2</v>
      </c>
      <c r="C177">
        <v>8</v>
      </c>
      <c r="D177">
        <v>13</v>
      </c>
      <c r="E177">
        <v>61.5</v>
      </c>
      <c r="F177">
        <v>1</v>
      </c>
      <c r="G177">
        <v>2</v>
      </c>
      <c r="H177">
        <v>50</v>
      </c>
      <c r="I177">
        <v>2</v>
      </c>
      <c r="J177">
        <v>4</v>
      </c>
      <c r="K177">
        <v>6</v>
      </c>
      <c r="L177">
        <v>5</v>
      </c>
      <c r="M177">
        <v>1.2</v>
      </c>
      <c r="N177">
        <v>1</v>
      </c>
      <c r="O177">
        <v>1</v>
      </c>
      <c r="P177">
        <v>19</v>
      </c>
      <c r="Q177">
        <v>63</v>
      </c>
    </row>
    <row r="178" spans="1:17" ht="12.75">
      <c r="A178" t="s">
        <v>177</v>
      </c>
      <c r="B178">
        <v>3</v>
      </c>
      <c r="C178">
        <v>8</v>
      </c>
      <c r="D178">
        <v>18</v>
      </c>
      <c r="E178">
        <v>44.4</v>
      </c>
      <c r="F178">
        <v>0</v>
      </c>
      <c r="G178">
        <v>0</v>
      </c>
      <c r="H178">
        <v>0</v>
      </c>
      <c r="I178">
        <v>0</v>
      </c>
      <c r="J178">
        <v>9</v>
      </c>
      <c r="K178">
        <v>1</v>
      </c>
      <c r="L178">
        <v>4</v>
      </c>
      <c r="M178">
        <v>0.25</v>
      </c>
      <c r="N178">
        <v>2</v>
      </c>
      <c r="O178">
        <v>2</v>
      </c>
      <c r="P178">
        <v>16</v>
      </c>
      <c r="Q178">
        <v>56.4</v>
      </c>
    </row>
    <row r="179" ht="12.75">
      <c r="A179" t="s">
        <v>178</v>
      </c>
    </row>
    <row r="180" spans="1:17" ht="12.75">
      <c r="A180" t="s">
        <v>1</v>
      </c>
      <c r="B180" t="s">
        <v>2</v>
      </c>
      <c r="C180" t="s">
        <v>3</v>
      </c>
      <c r="D180" t="s">
        <v>4</v>
      </c>
      <c r="E180" t="s">
        <v>5</v>
      </c>
      <c r="F180" t="s">
        <v>6</v>
      </c>
      <c r="G180" t="s">
        <v>7</v>
      </c>
      <c r="H180" t="s">
        <v>8</v>
      </c>
      <c r="I180" t="s">
        <v>9</v>
      </c>
      <c r="J180" t="s">
        <v>10</v>
      </c>
      <c r="K180" t="s">
        <v>11</v>
      </c>
      <c r="L180" t="s">
        <v>12</v>
      </c>
      <c r="M180" t="s">
        <v>13</v>
      </c>
      <c r="N180" t="s">
        <v>14</v>
      </c>
      <c r="O180" t="s">
        <v>15</v>
      </c>
      <c r="P180" t="s">
        <v>16</v>
      </c>
      <c r="Q180" t="s">
        <v>17</v>
      </c>
    </row>
    <row r="181" spans="1:17" ht="12.75">
      <c r="A181" t="s">
        <v>179</v>
      </c>
      <c r="B181">
        <v>4</v>
      </c>
      <c r="C181">
        <v>23</v>
      </c>
      <c r="D181">
        <v>40</v>
      </c>
      <c r="E181">
        <v>57.5</v>
      </c>
      <c r="F181">
        <v>16</v>
      </c>
      <c r="G181">
        <v>18</v>
      </c>
      <c r="H181">
        <v>88.9</v>
      </c>
      <c r="I181">
        <v>6</v>
      </c>
      <c r="J181">
        <v>16</v>
      </c>
      <c r="K181">
        <v>46</v>
      </c>
      <c r="L181">
        <v>18</v>
      </c>
      <c r="M181">
        <v>2.556</v>
      </c>
      <c r="N181">
        <v>0</v>
      </c>
      <c r="O181">
        <v>3</v>
      </c>
      <c r="P181">
        <v>68</v>
      </c>
      <c r="Q181">
        <v>271.6</v>
      </c>
    </row>
    <row r="182" spans="1:17" ht="12.75">
      <c r="A182" t="s">
        <v>180</v>
      </c>
      <c r="B182">
        <v>3</v>
      </c>
      <c r="C182">
        <v>37</v>
      </c>
      <c r="D182">
        <v>56</v>
      </c>
      <c r="E182">
        <v>66.1</v>
      </c>
      <c r="F182">
        <v>12</v>
      </c>
      <c r="G182">
        <v>27</v>
      </c>
      <c r="H182">
        <v>44.4</v>
      </c>
      <c r="I182">
        <v>0</v>
      </c>
      <c r="J182">
        <v>37</v>
      </c>
      <c r="K182">
        <v>8</v>
      </c>
      <c r="L182">
        <v>13</v>
      </c>
      <c r="M182">
        <v>0.615</v>
      </c>
      <c r="N182">
        <v>4</v>
      </c>
      <c r="O182">
        <v>3</v>
      </c>
      <c r="P182">
        <v>86</v>
      </c>
      <c r="Q182">
        <v>213.6</v>
      </c>
    </row>
    <row r="183" spans="1:17" ht="12.75">
      <c r="A183" t="s">
        <v>181</v>
      </c>
      <c r="B183">
        <v>4</v>
      </c>
      <c r="C183">
        <v>23</v>
      </c>
      <c r="D183">
        <v>47</v>
      </c>
      <c r="E183">
        <v>48.9</v>
      </c>
      <c r="F183">
        <v>5</v>
      </c>
      <c r="G183">
        <v>5</v>
      </c>
      <c r="H183">
        <v>100</v>
      </c>
      <c r="I183">
        <v>0</v>
      </c>
      <c r="J183">
        <v>52</v>
      </c>
      <c r="K183">
        <v>5</v>
      </c>
      <c r="L183">
        <v>3</v>
      </c>
      <c r="M183">
        <v>1.667</v>
      </c>
      <c r="N183">
        <v>4</v>
      </c>
      <c r="O183">
        <v>3</v>
      </c>
      <c r="P183">
        <v>51</v>
      </c>
      <c r="Q183">
        <v>194.4</v>
      </c>
    </row>
    <row r="184" spans="1:17" ht="12.75">
      <c r="A184" t="s">
        <v>182</v>
      </c>
      <c r="B184">
        <v>4</v>
      </c>
      <c r="C184">
        <v>23</v>
      </c>
      <c r="D184">
        <v>53</v>
      </c>
      <c r="E184">
        <v>43.4</v>
      </c>
      <c r="F184">
        <v>15</v>
      </c>
      <c r="G184">
        <v>15</v>
      </c>
      <c r="H184">
        <v>100</v>
      </c>
      <c r="I184">
        <v>3</v>
      </c>
      <c r="J184">
        <v>13</v>
      </c>
      <c r="K184">
        <v>20</v>
      </c>
      <c r="L184">
        <v>2</v>
      </c>
      <c r="M184">
        <v>10</v>
      </c>
      <c r="N184">
        <v>0</v>
      </c>
      <c r="O184">
        <v>3</v>
      </c>
      <c r="P184">
        <v>64</v>
      </c>
      <c r="Q184">
        <v>172.4</v>
      </c>
    </row>
    <row r="185" spans="1:17" ht="12.75">
      <c r="A185" t="s">
        <v>183</v>
      </c>
      <c r="B185">
        <v>4</v>
      </c>
      <c r="C185">
        <v>17</v>
      </c>
      <c r="D185">
        <v>53</v>
      </c>
      <c r="E185">
        <v>32.1</v>
      </c>
      <c r="F185">
        <v>2</v>
      </c>
      <c r="G185">
        <v>2</v>
      </c>
      <c r="H185">
        <v>100</v>
      </c>
      <c r="I185">
        <v>3</v>
      </c>
      <c r="J185">
        <v>14</v>
      </c>
      <c r="K185">
        <v>1</v>
      </c>
      <c r="L185">
        <v>6</v>
      </c>
      <c r="M185">
        <v>0.167</v>
      </c>
      <c r="N185">
        <v>2</v>
      </c>
      <c r="O185">
        <v>2</v>
      </c>
      <c r="P185">
        <v>39</v>
      </c>
      <c r="Q185">
        <v>100.4</v>
      </c>
    </row>
    <row r="186" spans="1:17" ht="12.75">
      <c r="A186" t="s">
        <v>184</v>
      </c>
      <c r="B186">
        <v>4</v>
      </c>
      <c r="C186">
        <v>6</v>
      </c>
      <c r="D186">
        <v>18</v>
      </c>
      <c r="E186">
        <v>33.3</v>
      </c>
      <c r="F186">
        <v>3</v>
      </c>
      <c r="G186">
        <v>6</v>
      </c>
      <c r="H186">
        <v>50</v>
      </c>
      <c r="I186">
        <v>0</v>
      </c>
      <c r="J186">
        <v>20</v>
      </c>
      <c r="K186">
        <v>5</v>
      </c>
      <c r="L186">
        <v>5</v>
      </c>
      <c r="M186">
        <v>1</v>
      </c>
      <c r="N186">
        <v>0</v>
      </c>
      <c r="O186">
        <v>0</v>
      </c>
      <c r="P186">
        <v>15</v>
      </c>
      <c r="Q186">
        <v>64.4</v>
      </c>
    </row>
    <row r="187" spans="1:17" ht="12.75">
      <c r="A187" t="s">
        <v>185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</row>
    <row r="188" spans="1:17" ht="12.75">
      <c r="A188" t="s">
        <v>186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</row>
    <row r="189" ht="12.75">
      <c r="A189" t="s">
        <v>187</v>
      </c>
    </row>
    <row r="190" spans="1:17" ht="12.75">
      <c r="A190" t="s">
        <v>1</v>
      </c>
      <c r="B190" t="s">
        <v>2</v>
      </c>
      <c r="C190" t="s">
        <v>3</v>
      </c>
      <c r="D190" t="s">
        <v>4</v>
      </c>
      <c r="E190" t="s">
        <v>5</v>
      </c>
      <c r="F190" t="s">
        <v>6</v>
      </c>
      <c r="G190" t="s">
        <v>7</v>
      </c>
      <c r="H190" t="s">
        <v>8</v>
      </c>
      <c r="I190" t="s">
        <v>9</v>
      </c>
      <c r="J190" t="s">
        <v>10</v>
      </c>
      <c r="K190" t="s">
        <v>11</v>
      </c>
      <c r="L190" t="s">
        <v>12</v>
      </c>
      <c r="M190" t="s">
        <v>13</v>
      </c>
      <c r="N190" t="s">
        <v>14</v>
      </c>
      <c r="O190" t="s">
        <v>15</v>
      </c>
      <c r="P190" t="s">
        <v>16</v>
      </c>
      <c r="Q190" t="s">
        <v>17</v>
      </c>
    </row>
    <row r="191" spans="1:17" ht="12.75">
      <c r="A191" t="s">
        <v>188</v>
      </c>
      <c r="B191">
        <v>4</v>
      </c>
      <c r="C191">
        <v>26</v>
      </c>
      <c r="D191">
        <v>60</v>
      </c>
      <c r="E191">
        <v>43.3</v>
      </c>
      <c r="F191">
        <v>25</v>
      </c>
      <c r="G191">
        <v>28</v>
      </c>
      <c r="H191">
        <v>89.3</v>
      </c>
      <c r="I191">
        <v>0</v>
      </c>
      <c r="J191">
        <v>42</v>
      </c>
      <c r="K191">
        <v>9</v>
      </c>
      <c r="L191">
        <v>9</v>
      </c>
      <c r="M191">
        <v>1</v>
      </c>
      <c r="N191">
        <v>4</v>
      </c>
      <c r="O191">
        <v>3</v>
      </c>
      <c r="P191">
        <v>77</v>
      </c>
      <c r="Q191">
        <v>216.1</v>
      </c>
    </row>
    <row r="192" spans="1:17" ht="12.75">
      <c r="A192" t="s">
        <v>189</v>
      </c>
      <c r="B192">
        <v>4</v>
      </c>
      <c r="C192">
        <v>18</v>
      </c>
      <c r="D192">
        <v>30</v>
      </c>
      <c r="E192">
        <v>60</v>
      </c>
      <c r="F192">
        <v>10</v>
      </c>
      <c r="G192">
        <v>13</v>
      </c>
      <c r="H192">
        <v>76.9</v>
      </c>
      <c r="I192">
        <v>2</v>
      </c>
      <c r="J192">
        <v>24</v>
      </c>
      <c r="K192">
        <v>6</v>
      </c>
      <c r="L192">
        <v>6</v>
      </c>
      <c r="M192">
        <v>1</v>
      </c>
      <c r="N192">
        <v>2</v>
      </c>
      <c r="O192">
        <v>5</v>
      </c>
      <c r="P192">
        <v>48</v>
      </c>
      <c r="Q192">
        <v>150.6</v>
      </c>
    </row>
    <row r="193" spans="1:17" ht="12.75">
      <c r="A193" t="s">
        <v>190</v>
      </c>
      <c r="B193">
        <v>4</v>
      </c>
      <c r="C193">
        <v>12</v>
      </c>
      <c r="D193">
        <v>27</v>
      </c>
      <c r="E193">
        <v>44.4</v>
      </c>
      <c r="F193">
        <v>8</v>
      </c>
      <c r="G193">
        <v>8</v>
      </c>
      <c r="H193">
        <v>100</v>
      </c>
      <c r="I193">
        <v>0</v>
      </c>
      <c r="J193">
        <v>11</v>
      </c>
      <c r="K193">
        <v>24</v>
      </c>
      <c r="L193">
        <v>10</v>
      </c>
      <c r="M193">
        <v>2.4</v>
      </c>
      <c r="N193">
        <v>2</v>
      </c>
      <c r="O193">
        <v>2</v>
      </c>
      <c r="P193">
        <v>32</v>
      </c>
      <c r="Q193">
        <v>145.2</v>
      </c>
    </row>
    <row r="194" spans="1:17" ht="12.75">
      <c r="A194" t="s">
        <v>191</v>
      </c>
      <c r="B194">
        <v>4</v>
      </c>
      <c r="C194">
        <v>8</v>
      </c>
      <c r="D194">
        <v>26</v>
      </c>
      <c r="E194">
        <v>30.8</v>
      </c>
      <c r="F194">
        <v>4</v>
      </c>
      <c r="G194">
        <v>13</v>
      </c>
      <c r="H194">
        <v>30.8</v>
      </c>
      <c r="I194">
        <v>1</v>
      </c>
      <c r="J194">
        <v>11</v>
      </c>
      <c r="K194">
        <v>20</v>
      </c>
      <c r="L194">
        <v>4</v>
      </c>
      <c r="M194">
        <v>5</v>
      </c>
      <c r="N194">
        <v>2</v>
      </c>
      <c r="O194">
        <v>5</v>
      </c>
      <c r="P194">
        <v>21</v>
      </c>
      <c r="Q194">
        <v>139.2</v>
      </c>
    </row>
    <row r="195" spans="1:17" ht="12.75">
      <c r="A195" t="s">
        <v>192</v>
      </c>
      <c r="B195">
        <v>5</v>
      </c>
      <c r="C195">
        <v>9</v>
      </c>
      <c r="D195">
        <v>21</v>
      </c>
      <c r="E195">
        <v>42.9</v>
      </c>
      <c r="F195">
        <v>0</v>
      </c>
      <c r="G195">
        <v>1</v>
      </c>
      <c r="H195">
        <v>0</v>
      </c>
      <c r="I195">
        <v>0</v>
      </c>
      <c r="J195">
        <v>10</v>
      </c>
      <c r="K195">
        <v>21</v>
      </c>
      <c r="L195">
        <v>6</v>
      </c>
      <c r="M195">
        <v>3.5</v>
      </c>
      <c r="N195">
        <v>0</v>
      </c>
      <c r="O195">
        <v>3</v>
      </c>
      <c r="P195">
        <v>18</v>
      </c>
      <c r="Q195">
        <v>111.6</v>
      </c>
    </row>
    <row r="196" spans="1:17" ht="12.75">
      <c r="A196" t="s">
        <v>193</v>
      </c>
      <c r="B196">
        <v>3</v>
      </c>
      <c r="C196">
        <v>11</v>
      </c>
      <c r="D196">
        <v>30</v>
      </c>
      <c r="E196">
        <v>36.7</v>
      </c>
      <c r="F196">
        <v>4</v>
      </c>
      <c r="G196">
        <v>4</v>
      </c>
      <c r="H196">
        <v>100</v>
      </c>
      <c r="I196">
        <v>5</v>
      </c>
      <c r="J196">
        <v>7</v>
      </c>
      <c r="K196">
        <v>4</v>
      </c>
      <c r="L196">
        <v>7</v>
      </c>
      <c r="M196">
        <v>0.571</v>
      </c>
      <c r="N196">
        <v>0</v>
      </c>
      <c r="O196">
        <v>2</v>
      </c>
      <c r="P196">
        <v>31</v>
      </c>
      <c r="Q196">
        <v>84.3</v>
      </c>
    </row>
    <row r="197" spans="1:17" ht="12.75">
      <c r="A197" t="s">
        <v>194</v>
      </c>
      <c r="B197">
        <v>3</v>
      </c>
      <c r="C197">
        <v>3</v>
      </c>
      <c r="D197">
        <v>6</v>
      </c>
      <c r="E197">
        <v>50</v>
      </c>
      <c r="F197">
        <v>2</v>
      </c>
      <c r="G197">
        <v>2</v>
      </c>
      <c r="H197">
        <v>100</v>
      </c>
      <c r="I197">
        <v>0</v>
      </c>
      <c r="J197">
        <v>16</v>
      </c>
      <c r="K197">
        <v>1</v>
      </c>
      <c r="L197">
        <v>2</v>
      </c>
      <c r="M197">
        <v>0.5</v>
      </c>
      <c r="N197">
        <v>0</v>
      </c>
      <c r="O197">
        <v>4</v>
      </c>
      <c r="P197">
        <v>8</v>
      </c>
      <c r="Q197">
        <v>56</v>
      </c>
    </row>
    <row r="198" spans="1:17" ht="12.75">
      <c r="A198" t="s">
        <v>195</v>
      </c>
      <c r="B198">
        <v>4</v>
      </c>
      <c r="C198">
        <v>7</v>
      </c>
      <c r="D198">
        <v>17</v>
      </c>
      <c r="E198">
        <v>41.2</v>
      </c>
      <c r="F198">
        <v>5</v>
      </c>
      <c r="G198">
        <v>5</v>
      </c>
      <c r="H198">
        <v>100</v>
      </c>
      <c r="I198">
        <v>0</v>
      </c>
      <c r="J198">
        <v>8</v>
      </c>
      <c r="K198">
        <v>0</v>
      </c>
      <c r="L198">
        <v>1</v>
      </c>
      <c r="M198">
        <v>0</v>
      </c>
      <c r="N198">
        <v>1</v>
      </c>
      <c r="O198">
        <v>2</v>
      </c>
      <c r="P198">
        <v>19</v>
      </c>
      <c r="Q198">
        <v>48.2</v>
      </c>
    </row>
    <row r="199" ht="12.75">
      <c r="A199" t="s">
        <v>196</v>
      </c>
    </row>
    <row r="200" spans="1:17" ht="12.75">
      <c r="A200" t="s">
        <v>1</v>
      </c>
      <c r="B200" t="s">
        <v>2</v>
      </c>
      <c r="C200" t="s">
        <v>3</v>
      </c>
      <c r="D200" t="s">
        <v>4</v>
      </c>
      <c r="E200" t="s">
        <v>5</v>
      </c>
      <c r="F200" t="s">
        <v>6</v>
      </c>
      <c r="G200" t="s">
        <v>7</v>
      </c>
      <c r="H200" t="s">
        <v>8</v>
      </c>
      <c r="I200" t="s">
        <v>9</v>
      </c>
      <c r="J200" t="s">
        <v>10</v>
      </c>
      <c r="K200" t="s">
        <v>11</v>
      </c>
      <c r="L200" t="s">
        <v>12</v>
      </c>
      <c r="M200" t="s">
        <v>13</v>
      </c>
      <c r="N200" t="s">
        <v>14</v>
      </c>
      <c r="O200" t="s">
        <v>15</v>
      </c>
      <c r="P200" t="s">
        <v>16</v>
      </c>
      <c r="Q200" t="s">
        <v>17</v>
      </c>
    </row>
    <row r="201" spans="1:17" ht="12.75">
      <c r="A201" t="s">
        <v>197</v>
      </c>
      <c r="B201">
        <v>4</v>
      </c>
      <c r="C201">
        <v>22</v>
      </c>
      <c r="D201">
        <v>42</v>
      </c>
      <c r="E201">
        <v>52.4</v>
      </c>
      <c r="F201">
        <v>14</v>
      </c>
      <c r="G201">
        <v>14</v>
      </c>
      <c r="H201">
        <v>100</v>
      </c>
      <c r="I201">
        <v>6</v>
      </c>
      <c r="J201">
        <v>10</v>
      </c>
      <c r="K201">
        <v>22</v>
      </c>
      <c r="L201">
        <v>6</v>
      </c>
      <c r="M201">
        <v>3.667</v>
      </c>
      <c r="N201">
        <v>0</v>
      </c>
      <c r="O201">
        <v>4</v>
      </c>
      <c r="P201">
        <v>64</v>
      </c>
      <c r="Q201">
        <v>189.6</v>
      </c>
    </row>
    <row r="202" spans="1:17" ht="12.75">
      <c r="A202" t="s">
        <v>198</v>
      </c>
      <c r="B202">
        <v>4</v>
      </c>
      <c r="C202">
        <v>23</v>
      </c>
      <c r="D202">
        <v>64</v>
      </c>
      <c r="E202">
        <v>35.9</v>
      </c>
      <c r="F202">
        <v>13</v>
      </c>
      <c r="G202">
        <v>22</v>
      </c>
      <c r="H202">
        <v>59.1</v>
      </c>
      <c r="I202">
        <v>1</v>
      </c>
      <c r="J202">
        <v>12</v>
      </c>
      <c r="K202">
        <v>17</v>
      </c>
      <c r="L202">
        <v>9</v>
      </c>
      <c r="M202">
        <v>1.889</v>
      </c>
      <c r="N202">
        <v>0</v>
      </c>
      <c r="O202">
        <v>3</v>
      </c>
      <c r="P202">
        <v>60</v>
      </c>
      <c r="Q202">
        <v>149.9</v>
      </c>
    </row>
    <row r="203" spans="1:17" ht="12.75">
      <c r="A203" t="s">
        <v>199</v>
      </c>
      <c r="B203">
        <v>4</v>
      </c>
      <c r="C203">
        <v>15</v>
      </c>
      <c r="D203">
        <v>39</v>
      </c>
      <c r="E203">
        <v>38.5</v>
      </c>
      <c r="F203">
        <v>8</v>
      </c>
      <c r="G203">
        <v>8</v>
      </c>
      <c r="H203">
        <v>100</v>
      </c>
      <c r="I203">
        <v>10</v>
      </c>
      <c r="J203">
        <v>8</v>
      </c>
      <c r="K203">
        <v>8</v>
      </c>
      <c r="L203">
        <v>1</v>
      </c>
      <c r="M203">
        <v>8</v>
      </c>
      <c r="N203">
        <v>0</v>
      </c>
      <c r="O203">
        <v>3</v>
      </c>
      <c r="P203">
        <v>48</v>
      </c>
      <c r="Q203">
        <v>139.5</v>
      </c>
    </row>
    <row r="204" spans="1:17" ht="12.75">
      <c r="A204" t="s">
        <v>200</v>
      </c>
      <c r="B204">
        <v>3</v>
      </c>
      <c r="C204">
        <v>19</v>
      </c>
      <c r="D204">
        <v>40</v>
      </c>
      <c r="E204">
        <v>47.5</v>
      </c>
      <c r="F204">
        <v>9</v>
      </c>
      <c r="G204">
        <v>14</v>
      </c>
      <c r="H204">
        <v>64.3</v>
      </c>
      <c r="I204">
        <v>0</v>
      </c>
      <c r="J204">
        <v>25</v>
      </c>
      <c r="K204">
        <v>5</v>
      </c>
      <c r="L204">
        <v>3</v>
      </c>
      <c r="M204">
        <v>1.667</v>
      </c>
      <c r="N204">
        <v>0</v>
      </c>
      <c r="O204">
        <v>4</v>
      </c>
      <c r="P204">
        <v>47</v>
      </c>
      <c r="Q204">
        <v>123</v>
      </c>
    </row>
    <row r="205" spans="1:17" ht="12.75">
      <c r="A205" t="s">
        <v>201</v>
      </c>
      <c r="B205">
        <v>4</v>
      </c>
      <c r="C205">
        <v>13</v>
      </c>
      <c r="D205">
        <v>33</v>
      </c>
      <c r="E205">
        <v>39.4</v>
      </c>
      <c r="F205">
        <v>8</v>
      </c>
      <c r="G205">
        <v>8</v>
      </c>
      <c r="H205">
        <v>100</v>
      </c>
      <c r="I205">
        <v>7</v>
      </c>
      <c r="J205">
        <v>18</v>
      </c>
      <c r="K205">
        <v>6</v>
      </c>
      <c r="L205">
        <v>5</v>
      </c>
      <c r="M205">
        <v>1.2</v>
      </c>
      <c r="N205">
        <v>0</v>
      </c>
      <c r="O205">
        <v>0</v>
      </c>
      <c r="P205">
        <v>41</v>
      </c>
      <c r="Q205">
        <v>118.3</v>
      </c>
    </row>
    <row r="206" spans="1:17" ht="12.75">
      <c r="A206" t="s">
        <v>202</v>
      </c>
      <c r="B206">
        <v>4</v>
      </c>
      <c r="C206">
        <v>11</v>
      </c>
      <c r="D206">
        <v>29</v>
      </c>
      <c r="E206">
        <v>37.9</v>
      </c>
      <c r="F206">
        <v>8</v>
      </c>
      <c r="G206">
        <v>13</v>
      </c>
      <c r="H206">
        <v>61.5</v>
      </c>
      <c r="I206">
        <v>0</v>
      </c>
      <c r="J206">
        <v>17</v>
      </c>
      <c r="K206">
        <v>3</v>
      </c>
      <c r="L206">
        <v>4</v>
      </c>
      <c r="M206">
        <v>0.75</v>
      </c>
      <c r="N206">
        <v>2</v>
      </c>
      <c r="O206">
        <v>2</v>
      </c>
      <c r="P206">
        <v>30</v>
      </c>
      <c r="Q206">
        <v>90.3</v>
      </c>
    </row>
    <row r="207" spans="1:17" ht="12.75">
      <c r="A207" t="s">
        <v>203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</row>
    <row r="208" spans="1:17" ht="12.75">
      <c r="A208" t="s">
        <v>204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</cp:lastModifiedBy>
  <dcterms:created xsi:type="dcterms:W3CDTF">2005-04-05T11:09:54Z</dcterms:created>
  <dcterms:modified xsi:type="dcterms:W3CDTF">2005-04-11T02:24:30Z</dcterms:modified>
  <cp:category/>
  <cp:version/>
  <cp:contentType/>
  <cp:contentStatus/>
</cp:coreProperties>
</file>